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areinternational-my.sharepoint.com/personal/abdikadirore_ahmed_care_org/Documents/Desktop/"/>
    </mc:Choice>
  </mc:AlternateContent>
  <xr:revisionPtr revIDLastSave="0" documentId="14_{63ADBB60-7ED0-4188-9A11-3D22C2441A81}" xr6:coauthVersionLast="47" xr6:coauthVersionMax="47" xr10:uidLastSave="{00000000-0000-0000-0000-000000000000}"/>
  <bookViews>
    <workbookView xWindow="-90" yWindow="-90" windowWidth="19380" windowHeight="11460" activeTab="4" xr2:uid="{00000000-000D-0000-FFFF-FFFF00000000}"/>
  </bookViews>
  <sheets>
    <sheet name="Drug" sheetId="1" r:id="rId1"/>
    <sheet name="Laboratory" sheetId="8" r:id="rId2"/>
    <sheet name="Equipment" sheetId="9" r:id="rId3"/>
    <sheet name="Consumables" sheetId="7" r:id="rId4"/>
    <sheet name="Missing item" sheetId="12" r:id="rId5"/>
    <sheet name="Extra Items" sheetId="13" r:id="rId6"/>
  </sheets>
  <externalReferences>
    <externalReference r:id="rId7"/>
  </externalReferences>
  <definedNames>
    <definedName name="_xlnm._FilterDatabase" localSheetId="3" hidden="1">Consumables!$A$3:$O$83</definedName>
    <definedName name="_xlnm._FilterDatabase" localSheetId="0" hidden="1">Drug!$A$3:$O$162</definedName>
    <definedName name="_xlnm._FilterDatabase" localSheetId="2" hidden="1">Equipment!$A$3:$O$3</definedName>
    <definedName name="_xlnm._FilterDatabase" localSheetId="1" hidden="1">Laboratory!$A$3:$O$65</definedName>
    <definedName name="dt_AFHANDELING">[1]Drug!#REF!</definedName>
    <definedName name="dt_AFHANDELING_OMSCH">[1]Drug!#REF!</definedName>
    <definedName name="dt_BTW_HOOG">[1]Drug!#REF!</definedName>
    <definedName name="dt_BTW_LAAG">[1]Drug!#REF!</definedName>
    <definedName name="dt_CODE_EXTERN">[1]Drug!#REF!</definedName>
    <definedName name="dt_GRONDSLAG_BTW_HOOG">[1]Drug!#REF!</definedName>
    <definedName name="dt_GRONDSLAG_BTW_LAAG">[1]Drug!#REF!</definedName>
    <definedName name="dt_INKLARING">[1]Drug!#REF!</definedName>
    <definedName name="dt_KORTING">[1]Drug!#REF!</definedName>
    <definedName name="dt_KORTING_OMSCH">[1]Drug!#REF!</definedName>
    <definedName name="dt_KOSTEN">[1]Drug!#REF!</definedName>
    <definedName name="dt_KOSTEN_OMSCH">[1]Drug!#REF!</definedName>
    <definedName name="dt_OTHER_GOODS">[1]Drug!#REF!</definedName>
    <definedName name="dt_OTHER_GOODS_DESC">[1]Drug!#REF!</definedName>
    <definedName name="dt_OTHER_SERVICES">[1]Drug!#REF!</definedName>
    <definedName name="dt_OTHER_SERVICES_DESC">[1]Drug!#REF!</definedName>
    <definedName name="dt_VALUTA">[1]Drug!#REF!</definedName>
    <definedName name="dt_VRACHT">[1]Drug!#REF!</definedName>
    <definedName name="dt_VRACHT_OMSCH">[1]Drug!#REF!</definedName>
    <definedName name="FirstCell">[1]Drug!#REF!</definedName>
    <definedName name="lb_ART_ID_NR">[1]Drug!#REF!</definedName>
    <definedName name="lb_ART_OMSCH_WIDTH">[1]Drug!#REF!</definedName>
    <definedName name="lb_BATCH_NR">[1]Drug!#REF!</definedName>
    <definedName name="lb_BTW_AFHANDELING_OMSCH">[1]Drug!#REF!</definedName>
    <definedName name="lb_BTW_CODE">[1]Drug!#REF!</definedName>
    <definedName name="lb_BTW_H">[1]Drug!#REF!</definedName>
    <definedName name="lb_BTW_INKLARING">[1]Drug!#REF!</definedName>
    <definedName name="lb_BTW_KOSTEN_OMSCH">[1]Drug!#REF!</definedName>
    <definedName name="lb_BTW_L">[1]Drug!#REF!</definedName>
    <definedName name="lb_BTW_OTHER_GOODS_DESC">[1]Drug!#REF!</definedName>
    <definedName name="lb_BTW_OTHER_SERVICES_DESC">[1]Drug!#REF!</definedName>
    <definedName name="lb_BTW_VRACHT_OMSCH">[1]Drug!#REF!</definedName>
    <definedName name="lb_CODE_EXTERN">[1]Drug!#REF!</definedName>
    <definedName name="lb_CUST_HS_CODE">[1]Drug!#REF!</definedName>
    <definedName name="lb_FABRIKANT">[1]Drug!#REF!</definedName>
    <definedName name="lb_FABRIKANT_LABEL">[1]Drug!#REF!</definedName>
    <definedName name="lb_HVH_BR">[1]Drug!#REF!</definedName>
    <definedName name="lb_HVH_RAPPORT">[1]Drug!#REF!</definedName>
    <definedName name="lb_INKLARINGS_KOSTEN">[1]Drug!#REF!</definedName>
    <definedName name="lb_ITEM_NR">[1]Drug!#REF!</definedName>
    <definedName name="lb_LEEG_1">[1]Drug!#REF!</definedName>
    <definedName name="lb_LEVER_DATUM_BEV">[1]Drug!#REF!</definedName>
    <definedName name="lb_LEVER_DATUM_BEV_AX">[1]Drug!#REF!</definedName>
    <definedName name="lb_ORIGINE">[1]Drug!#REF!</definedName>
    <definedName name="lb_PRIJS_TOTAAL_RAPPORT">[1]Drug!#REF!</definedName>
    <definedName name="lb_PROD_DATUM">[1]Drug!#REF!</definedName>
    <definedName name="lb_SUB_TOTAAL">[1]Drug!#REF!</definedName>
    <definedName name="lb_TEMP_MANUFACTURER">[1]Drug!#REF!</definedName>
    <definedName name="lb_TEMP_OMSCHRIJVING">[1]Drug!#REF!</definedName>
    <definedName name="lb_TEMP_ORIGIN">[1]Drug!#REF!</definedName>
    <definedName name="lb_VERVAL_DATUM">[1]Drug!#REF!</definedName>
    <definedName name="lb_VERZEND_WIJZE">[1]Drug!#REF!</definedName>
    <definedName name="lb_VERZEND_WIJZE_AX">[1]Drug!#REF!</definedName>
    <definedName name="lb_VORM">[1]Drug!#REF!</definedName>
    <definedName name="lb_VRACHT_CONDITIE">[1]Drug!#REF!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0" i="7" l="1"/>
  <c r="O81" i="7"/>
  <c r="G81" i="7"/>
  <c r="L81" i="7"/>
  <c r="M81" i="7"/>
  <c r="G80" i="7"/>
  <c r="L80" i="7"/>
  <c r="M80" i="7"/>
  <c r="K108" i="1"/>
  <c r="K106" i="1"/>
  <c r="K37" i="1"/>
  <c r="G161" i="1"/>
  <c r="G160" i="1"/>
  <c r="G159" i="1"/>
  <c r="I159" i="1"/>
  <c r="I160" i="1"/>
  <c r="I161" i="1"/>
  <c r="L159" i="1" l="1"/>
  <c r="M159" i="1" s="1"/>
  <c r="O159" i="1" s="1"/>
  <c r="L160" i="1"/>
  <c r="M160" i="1" s="1"/>
  <c r="O160" i="1" s="1"/>
  <c r="L161" i="1"/>
  <c r="M161" i="1" s="1"/>
  <c r="O161" i="1" s="1"/>
  <c r="G66" i="1" l="1"/>
  <c r="K31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3" i="1"/>
  <c r="K34" i="1"/>
  <c r="K35" i="1"/>
  <c r="K36" i="1"/>
  <c r="K38" i="1"/>
  <c r="K39" i="1"/>
  <c r="K40" i="1"/>
  <c r="K41" i="1"/>
  <c r="K46" i="1"/>
  <c r="K48" i="1"/>
  <c r="K49" i="1"/>
  <c r="K50" i="1"/>
  <c r="K51" i="1"/>
  <c r="K52" i="1"/>
  <c r="K53" i="1"/>
  <c r="K54" i="1"/>
  <c r="K55" i="1"/>
  <c r="K56" i="1"/>
  <c r="K57" i="1"/>
  <c r="K58" i="1"/>
  <c r="K60" i="1"/>
  <c r="K63" i="1"/>
  <c r="K64" i="1"/>
  <c r="K65" i="1"/>
  <c r="K66" i="1"/>
  <c r="K67" i="1"/>
  <c r="K69" i="1"/>
  <c r="K70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4" i="1"/>
  <c r="K96" i="1"/>
  <c r="K97" i="1"/>
  <c r="K98" i="1"/>
  <c r="K99" i="1"/>
  <c r="K100" i="1"/>
  <c r="K101" i="1"/>
  <c r="K102" i="1"/>
  <c r="K103" i="1"/>
  <c r="K104" i="1"/>
  <c r="K105" i="1"/>
  <c r="K107" i="1"/>
  <c r="K109" i="1"/>
  <c r="K110" i="1"/>
  <c r="K111" i="1"/>
  <c r="K112" i="1"/>
  <c r="K113" i="1"/>
  <c r="K114" i="1"/>
  <c r="K115" i="1"/>
  <c r="K116" i="1"/>
  <c r="K117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O56" i="9"/>
  <c r="M51" i="9"/>
  <c r="O51" i="9" s="1"/>
  <c r="M54" i="9"/>
  <c r="O54" i="9" s="1"/>
  <c r="M55" i="9"/>
  <c r="O55" i="9" s="1"/>
  <c r="L51" i="9"/>
  <c r="L52" i="9"/>
  <c r="M52" i="9" s="1"/>
  <c r="O52" i="9" s="1"/>
  <c r="L53" i="9"/>
  <c r="M53" i="9" s="1"/>
  <c r="O53" i="9" s="1"/>
  <c r="L54" i="9"/>
  <c r="L55" i="9"/>
  <c r="I51" i="9"/>
  <c r="I52" i="9"/>
  <c r="I53" i="9"/>
  <c r="I54" i="9"/>
  <c r="I55" i="9"/>
  <c r="G51" i="9"/>
  <c r="G52" i="9"/>
  <c r="G53" i="9"/>
  <c r="G54" i="9"/>
  <c r="G55" i="9"/>
  <c r="K50" i="7"/>
  <c r="A59" i="8" l="1"/>
  <c r="A60" i="8" s="1"/>
  <c r="A61" i="8" s="1"/>
  <c r="A62" i="8" s="1"/>
  <c r="A63" i="8" s="1"/>
  <c r="A64" i="8" s="1"/>
  <c r="A65" i="8" s="1"/>
  <c r="K64" i="8" l="1"/>
  <c r="K65" i="8"/>
  <c r="I64" i="8"/>
  <c r="I65" i="8"/>
  <c r="G65" i="8"/>
  <c r="G64" i="8"/>
  <c r="G63" i="8"/>
  <c r="K59" i="8"/>
  <c r="K60" i="8"/>
  <c r="K61" i="8"/>
  <c r="K62" i="8"/>
  <c r="K63" i="8"/>
  <c r="I59" i="8"/>
  <c r="I60" i="8"/>
  <c r="I61" i="8"/>
  <c r="I62" i="8"/>
  <c r="I63" i="8"/>
  <c r="G62" i="8"/>
  <c r="G61" i="8"/>
  <c r="G60" i="8"/>
  <c r="G59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L65" i="8" l="1"/>
  <c r="M65" i="8" s="1"/>
  <c r="O65" i="8" s="1"/>
  <c r="L62" i="8"/>
  <c r="M62" i="8" s="1"/>
  <c r="O62" i="8" s="1"/>
  <c r="L64" i="8"/>
  <c r="M64" i="8" s="1"/>
  <c r="O64" i="8" s="1"/>
  <c r="L61" i="8"/>
  <c r="M61" i="8" s="1"/>
  <c r="O61" i="8" s="1"/>
  <c r="L60" i="8"/>
  <c r="M60" i="8" s="1"/>
  <c r="O60" i="8" s="1"/>
  <c r="L59" i="8"/>
  <c r="M59" i="8" s="1"/>
  <c r="O59" i="8" s="1"/>
  <c r="L63" i="8"/>
  <c r="M63" i="8" l="1"/>
  <c r="O63" i="8" s="1"/>
  <c r="L61" i="7"/>
  <c r="M61" i="7" s="1"/>
  <c r="L62" i="7"/>
  <c r="L63" i="7"/>
  <c r="L64" i="7"/>
  <c r="L65" i="7"/>
  <c r="L66" i="7"/>
  <c r="L67" i="7"/>
  <c r="L68" i="7"/>
  <c r="L69" i="7"/>
  <c r="L70" i="7"/>
  <c r="L71" i="7"/>
  <c r="L72" i="7"/>
  <c r="L73" i="7"/>
  <c r="L74" i="7"/>
  <c r="L75" i="7"/>
  <c r="L76" i="7"/>
  <c r="L77" i="7"/>
  <c r="L78" i="7"/>
  <c r="L79" i="7"/>
  <c r="L82" i="7"/>
  <c r="K61" i="7"/>
  <c r="K62" i="7"/>
  <c r="K63" i="7"/>
  <c r="K64" i="7"/>
  <c r="K65" i="7"/>
  <c r="K66" i="7"/>
  <c r="K67" i="7"/>
  <c r="K68" i="7"/>
  <c r="K69" i="7"/>
  <c r="K70" i="7"/>
  <c r="K71" i="7"/>
  <c r="K72" i="7"/>
  <c r="K73" i="7"/>
  <c r="K74" i="7"/>
  <c r="K75" i="7"/>
  <c r="K76" i="7"/>
  <c r="K77" i="7"/>
  <c r="K78" i="7"/>
  <c r="K79" i="7"/>
  <c r="K82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2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2" i="7"/>
  <c r="L11" i="7"/>
  <c r="M11" i="7" s="1"/>
  <c r="I18" i="8"/>
  <c r="G18" i="8"/>
  <c r="M62" i="7" l="1"/>
  <c r="O62" i="7" s="1"/>
  <c r="M69" i="7"/>
  <c r="O69" i="7" s="1"/>
  <c r="M82" i="7"/>
  <c r="O82" i="7" s="1"/>
  <c r="M67" i="7"/>
  <c r="O67" i="7" s="1"/>
  <c r="M64" i="7"/>
  <c r="O64" i="7" s="1"/>
  <c r="M70" i="7"/>
  <c r="O70" i="7" s="1"/>
  <c r="M76" i="7"/>
  <c r="O76" i="7" s="1"/>
  <c r="M75" i="7"/>
  <c r="O75" i="7" s="1"/>
  <c r="M74" i="7"/>
  <c r="O74" i="7" s="1"/>
  <c r="M66" i="7"/>
  <c r="O66" i="7" s="1"/>
  <c r="M72" i="7"/>
  <c r="O72" i="7" s="1"/>
  <c r="M79" i="7"/>
  <c r="O79" i="7" s="1"/>
  <c r="M71" i="7"/>
  <c r="O71" i="7" s="1"/>
  <c r="M63" i="7"/>
  <c r="O63" i="7" s="1"/>
  <c r="M78" i="7"/>
  <c r="O78" i="7" s="1"/>
  <c r="M77" i="7"/>
  <c r="O77" i="7" s="1"/>
  <c r="M68" i="7"/>
  <c r="O68" i="7" s="1"/>
  <c r="M73" i="7"/>
  <c r="O73" i="7" s="1"/>
  <c r="M65" i="7"/>
  <c r="O65" i="7" s="1"/>
  <c r="O61" i="7"/>
  <c r="O83" i="7" l="1"/>
  <c r="M32" i="1"/>
  <c r="M42" i="1"/>
  <c r="M43" i="1"/>
  <c r="M44" i="1"/>
  <c r="M45" i="1"/>
  <c r="M47" i="1"/>
  <c r="M59" i="1"/>
  <c r="M61" i="1"/>
  <c r="M62" i="1"/>
  <c r="M68" i="1"/>
  <c r="M71" i="1"/>
  <c r="M95" i="1"/>
  <c r="L18" i="8"/>
  <c r="M18" i="8" s="1"/>
  <c r="I17" i="8"/>
  <c r="G17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27" i="8"/>
  <c r="K28" i="8"/>
  <c r="K29" i="8"/>
  <c r="K30" i="8"/>
  <c r="K31" i="8"/>
  <c r="L17" i="8" l="1"/>
  <c r="M17" i="8" s="1"/>
  <c r="G28" i="8"/>
  <c r="L28" i="8" s="1"/>
  <c r="G29" i="8"/>
  <c r="L29" i="8" s="1"/>
  <c r="G30" i="8"/>
  <c r="L30" i="8" s="1"/>
  <c r="M30" i="8" s="1"/>
  <c r="O30" i="8" s="1"/>
  <c r="G31" i="8"/>
  <c r="L31" i="8" s="1"/>
  <c r="M31" i="8" s="1"/>
  <c r="O31" i="8" s="1"/>
  <c r="G32" i="8"/>
  <c r="L32" i="8" s="1"/>
  <c r="M32" i="8" s="1"/>
  <c r="O32" i="8" s="1"/>
  <c r="G33" i="8"/>
  <c r="L33" i="8" s="1"/>
  <c r="M33" i="8" s="1"/>
  <c r="O33" i="8" s="1"/>
  <c r="G34" i="8"/>
  <c r="L34" i="8" s="1"/>
  <c r="M34" i="8" s="1"/>
  <c r="O34" i="8" s="1"/>
  <c r="G35" i="8"/>
  <c r="L35" i="8" s="1"/>
  <c r="M35" i="8" s="1"/>
  <c r="O35" i="8" s="1"/>
  <c r="G36" i="8"/>
  <c r="L36" i="8" s="1"/>
  <c r="M36" i="8" s="1"/>
  <c r="G37" i="8"/>
  <c r="L37" i="8" s="1"/>
  <c r="G38" i="8"/>
  <c r="L38" i="8" s="1"/>
  <c r="M38" i="8" s="1"/>
  <c r="O38" i="8" s="1"/>
  <c r="G39" i="8"/>
  <c r="L39" i="8" s="1"/>
  <c r="M39" i="8" s="1"/>
  <c r="O39" i="8" s="1"/>
  <c r="G40" i="8"/>
  <c r="L40" i="8" s="1"/>
  <c r="M40" i="8" s="1"/>
  <c r="O40" i="8" s="1"/>
  <c r="G41" i="8"/>
  <c r="L41" i="8" s="1"/>
  <c r="G42" i="8"/>
  <c r="L42" i="8" s="1"/>
  <c r="G43" i="8"/>
  <c r="L43" i="8" s="1"/>
  <c r="M43" i="8" s="1"/>
  <c r="G44" i="8"/>
  <c r="L44" i="8" s="1"/>
  <c r="G45" i="8"/>
  <c r="L45" i="8" s="1"/>
  <c r="G46" i="8"/>
  <c r="L46" i="8" s="1"/>
  <c r="G47" i="8"/>
  <c r="L47" i="8" s="1"/>
  <c r="G48" i="8"/>
  <c r="L48" i="8" s="1"/>
  <c r="G49" i="8"/>
  <c r="L49" i="8" s="1"/>
  <c r="M49" i="8" s="1"/>
  <c r="O49" i="8" s="1"/>
  <c r="G50" i="8"/>
  <c r="L50" i="8" s="1"/>
  <c r="G51" i="8"/>
  <c r="L51" i="8" s="1"/>
  <c r="G52" i="8"/>
  <c r="L52" i="8" s="1"/>
  <c r="G53" i="8"/>
  <c r="L53" i="8" s="1"/>
  <c r="G54" i="8"/>
  <c r="L54" i="8" s="1"/>
  <c r="G55" i="8"/>
  <c r="L55" i="8" s="1"/>
  <c r="G56" i="8"/>
  <c r="L56" i="8" s="1"/>
  <c r="G57" i="8"/>
  <c r="L57" i="8" s="1"/>
  <c r="G58" i="8"/>
  <c r="L58" i="8" s="1"/>
  <c r="G27" i="8"/>
  <c r="L27" i="8" s="1"/>
  <c r="M27" i="8" s="1"/>
  <c r="M51" i="8" l="1"/>
  <c r="O51" i="8" s="1"/>
  <c r="M50" i="8"/>
  <c r="O50" i="8" s="1"/>
  <c r="M56" i="8"/>
  <c r="O56" i="8" s="1"/>
  <c r="M48" i="8"/>
  <c r="O48" i="8" s="1"/>
  <c r="M55" i="8"/>
  <c r="O55" i="8" s="1"/>
  <c r="M47" i="8"/>
  <c r="O47" i="8" s="1"/>
  <c r="M52" i="8"/>
  <c r="O52" i="8" s="1"/>
  <c r="M44" i="8"/>
  <c r="O44" i="8" s="1"/>
  <c r="M58" i="8"/>
  <c r="O58" i="8" s="1"/>
  <c r="M57" i="8"/>
  <c r="O57" i="8" s="1"/>
  <c r="M41" i="8"/>
  <c r="O41" i="8" s="1"/>
  <c r="M54" i="8"/>
  <c r="O54" i="8" s="1"/>
  <c r="M46" i="8"/>
  <c r="O46" i="8" s="1"/>
  <c r="M53" i="8"/>
  <c r="O53" i="8" s="1"/>
  <c r="M45" i="8"/>
  <c r="O45" i="8" s="1"/>
  <c r="M37" i="8"/>
  <c r="O37" i="8" s="1"/>
  <c r="O43" i="8"/>
  <c r="M42" i="8"/>
  <c r="O42" i="8" s="1"/>
  <c r="M29" i="8"/>
  <c r="O29" i="8" s="1"/>
  <c r="M28" i="8"/>
  <c r="O28" i="8" s="1"/>
  <c r="O27" i="8"/>
  <c r="O36" i="8"/>
  <c r="I158" i="1"/>
  <c r="G15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19" i="1"/>
  <c r="G120" i="1"/>
  <c r="O66" i="8" l="1"/>
  <c r="L156" i="1"/>
  <c r="M156" i="1" s="1"/>
  <c r="O156" i="1" s="1"/>
  <c r="L148" i="1"/>
  <c r="M148" i="1" s="1"/>
  <c r="O148" i="1" s="1"/>
  <c r="L141" i="1"/>
  <c r="M141" i="1" s="1"/>
  <c r="O141" i="1" s="1"/>
  <c r="L128" i="1"/>
  <c r="M128" i="1" s="1"/>
  <c r="O128" i="1" s="1"/>
  <c r="L151" i="1"/>
  <c r="L137" i="1"/>
  <c r="L123" i="1"/>
  <c r="L155" i="1"/>
  <c r="L134" i="1"/>
  <c r="L127" i="1"/>
  <c r="L150" i="1"/>
  <c r="L136" i="1"/>
  <c r="L130" i="1"/>
  <c r="L122" i="1"/>
  <c r="L120" i="1"/>
  <c r="L143" i="1"/>
  <c r="L131" i="1"/>
  <c r="L147" i="1"/>
  <c r="L119" i="1"/>
  <c r="L157" i="1"/>
  <c r="L149" i="1"/>
  <c r="L142" i="1"/>
  <c r="L135" i="1"/>
  <c r="L129" i="1"/>
  <c r="L121" i="1"/>
  <c r="L152" i="1"/>
  <c r="L124" i="1"/>
  <c r="L126" i="1"/>
  <c r="L144" i="1"/>
  <c r="L138" i="1"/>
  <c r="L132" i="1"/>
  <c r="L154" i="1"/>
  <c r="L146" i="1"/>
  <c r="L153" i="1"/>
  <c r="L145" i="1"/>
  <c r="L139" i="1"/>
  <c r="L133" i="1"/>
  <c r="L125" i="1"/>
  <c r="L140" i="1"/>
  <c r="L158" i="1"/>
  <c r="I4" i="1"/>
  <c r="G4" i="1"/>
  <c r="M140" i="1" l="1"/>
  <c r="O140" i="1" s="1"/>
  <c r="M136" i="1"/>
  <c r="O136" i="1" s="1"/>
  <c r="M130" i="1"/>
  <c r="O130" i="1" s="1"/>
  <c r="M125" i="1"/>
  <c r="O125" i="1" s="1"/>
  <c r="M151" i="1"/>
  <c r="O151" i="1" s="1"/>
  <c r="M142" i="1"/>
  <c r="O142" i="1" s="1"/>
  <c r="M149" i="1"/>
  <c r="O149" i="1" s="1"/>
  <c r="M126" i="1"/>
  <c r="O126" i="1" s="1"/>
  <c r="M127" i="1"/>
  <c r="O127" i="1" s="1"/>
  <c r="M154" i="1"/>
  <c r="O154" i="1" s="1"/>
  <c r="M131" i="1"/>
  <c r="O131" i="1" s="1"/>
  <c r="M132" i="1"/>
  <c r="O132" i="1" s="1"/>
  <c r="M143" i="1"/>
  <c r="O143" i="1" s="1"/>
  <c r="M138" i="1"/>
  <c r="O138" i="1" s="1"/>
  <c r="M144" i="1"/>
  <c r="O144" i="1" s="1"/>
  <c r="M150" i="1"/>
  <c r="O150" i="1" s="1"/>
  <c r="M157" i="1"/>
  <c r="O157" i="1" s="1"/>
  <c r="M153" i="1"/>
  <c r="O153" i="1" s="1"/>
  <c r="M124" i="1"/>
  <c r="O124" i="1" s="1"/>
  <c r="M119" i="1"/>
  <c r="O119" i="1" s="1"/>
  <c r="M134" i="1"/>
  <c r="O134" i="1" s="1"/>
  <c r="M129" i="1"/>
  <c r="O129" i="1" s="1"/>
  <c r="M137" i="1"/>
  <c r="O137" i="1" s="1"/>
  <c r="M135" i="1"/>
  <c r="O135" i="1" s="1"/>
  <c r="M133" i="1"/>
  <c r="O133" i="1" s="1"/>
  <c r="M120" i="1"/>
  <c r="O120" i="1" s="1"/>
  <c r="M139" i="1"/>
  <c r="O139" i="1" s="1"/>
  <c r="M145" i="1"/>
  <c r="O145" i="1" s="1"/>
  <c r="M152" i="1"/>
  <c r="O152" i="1" s="1"/>
  <c r="M155" i="1"/>
  <c r="O155" i="1" s="1"/>
  <c r="M158" i="1"/>
  <c r="O158" i="1" s="1"/>
  <c r="M146" i="1"/>
  <c r="O146" i="1" s="1"/>
  <c r="M121" i="1"/>
  <c r="O121" i="1" s="1"/>
  <c r="M147" i="1"/>
  <c r="O147" i="1" s="1"/>
  <c r="M122" i="1"/>
  <c r="O122" i="1" s="1"/>
  <c r="M123" i="1"/>
  <c r="O123" i="1" s="1"/>
  <c r="O18" i="9"/>
  <c r="L18" i="9"/>
  <c r="M18" i="9" s="1"/>
  <c r="K4" i="9"/>
  <c r="O162" i="1" l="1"/>
  <c r="G93" i="1"/>
  <c r="L93" i="1" s="1"/>
  <c r="M93" i="1" s="1"/>
  <c r="O93" i="1" s="1"/>
  <c r="G71" i="1"/>
  <c r="L9" i="9"/>
  <c r="K5" i="9"/>
  <c r="K6" i="9"/>
  <c r="K7" i="9"/>
  <c r="K8" i="9"/>
  <c r="K9" i="9"/>
  <c r="K10" i="9"/>
  <c r="G5" i="9"/>
  <c r="G6" i="9"/>
  <c r="G7" i="9"/>
  <c r="G8" i="9"/>
  <c r="G9" i="9"/>
  <c r="G10" i="9"/>
  <c r="G4" i="9"/>
  <c r="I5" i="9"/>
  <c r="I6" i="9"/>
  <c r="I7" i="9"/>
  <c r="L7" i="9" s="1"/>
  <c r="I8" i="9"/>
  <c r="I9" i="9"/>
  <c r="I10" i="9"/>
  <c r="I4" i="9"/>
  <c r="L4" i="9" s="1"/>
  <c r="M4" i="9" s="1"/>
  <c r="O4" i="9" s="1"/>
  <c r="L5" i="9" l="1"/>
  <c r="L8" i="9"/>
  <c r="M8" i="9" s="1"/>
  <c r="O8" i="9" s="1"/>
  <c r="M7" i="9"/>
  <c r="O7" i="9" s="1"/>
  <c r="M9" i="9"/>
  <c r="O9" i="9" s="1"/>
  <c r="L6" i="9"/>
  <c r="L10" i="9"/>
  <c r="M10" i="9" l="1"/>
  <c r="O10" i="9" s="1"/>
  <c r="M5" i="9"/>
  <c r="O5" i="9" s="1"/>
  <c r="M6" i="9"/>
  <c r="O6" i="9" s="1"/>
  <c r="G116" i="1"/>
  <c r="G76" i="1" l="1"/>
  <c r="L76" i="1" l="1"/>
  <c r="O17" i="8"/>
  <c r="O18" i="8"/>
  <c r="L31" i="9"/>
  <c r="M31" i="9" s="1"/>
  <c r="O31" i="9" s="1"/>
  <c r="L32" i="9"/>
  <c r="L33" i="9"/>
  <c r="L34" i="9"/>
  <c r="L35" i="9"/>
  <c r="M35" i="9" s="1"/>
  <c r="L36" i="9"/>
  <c r="L37" i="9"/>
  <c r="M37" i="9" s="1"/>
  <c r="L38" i="9"/>
  <c r="L39" i="9"/>
  <c r="L40" i="9"/>
  <c r="L41" i="9"/>
  <c r="L42" i="9"/>
  <c r="L43" i="9"/>
  <c r="L44" i="9"/>
  <c r="L45" i="9"/>
  <c r="L46" i="9"/>
  <c r="L47" i="9"/>
  <c r="L48" i="9"/>
  <c r="K31" i="9"/>
  <c r="K32" i="9"/>
  <c r="K33" i="9"/>
  <c r="K34" i="9"/>
  <c r="K35" i="9"/>
  <c r="K36" i="9"/>
  <c r="K37" i="9"/>
  <c r="K38" i="9"/>
  <c r="K39" i="9"/>
  <c r="K40" i="9"/>
  <c r="K41" i="9"/>
  <c r="K42" i="9"/>
  <c r="K43" i="9"/>
  <c r="K44" i="9"/>
  <c r="K45" i="9"/>
  <c r="K46" i="9"/>
  <c r="K47" i="9"/>
  <c r="K48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M42" i="9" l="1"/>
  <c r="O42" i="9" s="1"/>
  <c r="M41" i="9"/>
  <c r="O41" i="9" s="1"/>
  <c r="O45" i="9"/>
  <c r="M45" i="9"/>
  <c r="M33" i="9"/>
  <c r="O33" i="9" s="1"/>
  <c r="M48" i="9"/>
  <c r="O48" i="9" s="1"/>
  <c r="M47" i="9"/>
  <c r="O47" i="9" s="1"/>
  <c r="M46" i="9"/>
  <c r="O46" i="9" s="1"/>
  <c r="M44" i="9"/>
  <c r="O44" i="9" s="1"/>
  <c r="M43" i="9"/>
  <c r="O43" i="9" s="1"/>
  <c r="M40" i="9"/>
  <c r="O40" i="9" s="1"/>
  <c r="M39" i="9"/>
  <c r="O39" i="9" s="1"/>
  <c r="M38" i="9"/>
  <c r="O38" i="9" s="1"/>
  <c r="O37" i="9"/>
  <c r="M36" i="9"/>
  <c r="O36" i="9" s="1"/>
  <c r="O35" i="9"/>
  <c r="M34" i="9"/>
  <c r="O34" i="9" s="1"/>
  <c r="M32" i="9"/>
  <c r="O32" i="9" s="1"/>
  <c r="M76" i="1"/>
  <c r="O76" i="1" s="1"/>
  <c r="L30" i="9"/>
  <c r="M30" i="9" s="1"/>
  <c r="O30" i="9" s="1"/>
  <c r="K30" i="9"/>
  <c r="I30" i="9"/>
  <c r="G30" i="9"/>
  <c r="L29" i="9"/>
  <c r="K29" i="9"/>
  <c r="I29" i="9"/>
  <c r="G29" i="9"/>
  <c r="L28" i="9"/>
  <c r="K28" i="9"/>
  <c r="I28" i="9"/>
  <c r="G28" i="9"/>
  <c r="L27" i="9"/>
  <c r="K27" i="9"/>
  <c r="I27" i="9"/>
  <c r="G27" i="9"/>
  <c r="L26" i="9"/>
  <c r="K26" i="9"/>
  <c r="I26" i="9"/>
  <c r="G26" i="9"/>
  <c r="L25" i="9"/>
  <c r="K25" i="9"/>
  <c r="I25" i="9"/>
  <c r="G25" i="9"/>
  <c r="L24" i="9"/>
  <c r="K24" i="9"/>
  <c r="I24" i="9"/>
  <c r="G24" i="9"/>
  <c r="L23" i="9"/>
  <c r="K23" i="9"/>
  <c r="I23" i="9"/>
  <c r="G23" i="9"/>
  <c r="L22" i="9"/>
  <c r="K22" i="9"/>
  <c r="I22" i="9"/>
  <c r="G22" i="9"/>
  <c r="L21" i="9"/>
  <c r="M21" i="9" s="1"/>
  <c r="K21" i="9"/>
  <c r="I21" i="9"/>
  <c r="G21" i="9"/>
  <c r="L20" i="9"/>
  <c r="M20" i="9" s="1"/>
  <c r="K20" i="9"/>
  <c r="I20" i="9"/>
  <c r="G20" i="9"/>
  <c r="L19" i="9"/>
  <c r="K19" i="9"/>
  <c r="I19" i="9"/>
  <c r="G19" i="9"/>
  <c r="K18" i="9"/>
  <c r="I18" i="9"/>
  <c r="G18" i="9"/>
  <c r="L17" i="9"/>
  <c r="K17" i="9"/>
  <c r="I17" i="9"/>
  <c r="G17" i="9"/>
  <c r="L16" i="9"/>
  <c r="K16" i="9"/>
  <c r="I16" i="9"/>
  <c r="G16" i="9"/>
  <c r="L15" i="9"/>
  <c r="K15" i="9"/>
  <c r="I15" i="9"/>
  <c r="G15" i="9"/>
  <c r="L14" i="9"/>
  <c r="K14" i="9"/>
  <c r="I14" i="9"/>
  <c r="G14" i="9"/>
  <c r="L13" i="9"/>
  <c r="K13" i="9"/>
  <c r="I13" i="9"/>
  <c r="G13" i="9"/>
  <c r="L12" i="9"/>
  <c r="M12" i="9" s="1"/>
  <c r="K12" i="9"/>
  <c r="I12" i="9"/>
  <c r="G12" i="9"/>
  <c r="K11" i="9"/>
  <c r="I11" i="9"/>
  <c r="G11" i="9"/>
  <c r="K25" i="8"/>
  <c r="I25" i="8"/>
  <c r="G25" i="8"/>
  <c r="K24" i="8"/>
  <c r="I24" i="8"/>
  <c r="G24" i="8"/>
  <c r="K23" i="8"/>
  <c r="I23" i="8"/>
  <c r="G23" i="8"/>
  <c r="K22" i="8"/>
  <c r="I22" i="8"/>
  <c r="G22" i="8"/>
  <c r="K21" i="8"/>
  <c r="I21" i="8"/>
  <c r="G21" i="8"/>
  <c r="K20" i="8"/>
  <c r="I20" i="8"/>
  <c r="G20" i="8"/>
  <c r="K19" i="8"/>
  <c r="I19" i="8"/>
  <c r="G19" i="8"/>
  <c r="K16" i="8"/>
  <c r="I16" i="8"/>
  <c r="G16" i="8"/>
  <c r="K15" i="8"/>
  <c r="I15" i="8"/>
  <c r="G15" i="8"/>
  <c r="K14" i="8"/>
  <c r="I14" i="8"/>
  <c r="G14" i="8"/>
  <c r="K13" i="8"/>
  <c r="I13" i="8"/>
  <c r="G13" i="8"/>
  <c r="K12" i="8"/>
  <c r="I12" i="8"/>
  <c r="G12" i="8"/>
  <c r="K11" i="8"/>
  <c r="I11" i="8"/>
  <c r="G11" i="8"/>
  <c r="K10" i="8"/>
  <c r="I10" i="8"/>
  <c r="G10" i="8"/>
  <c r="K9" i="8"/>
  <c r="I9" i="8"/>
  <c r="G9" i="8"/>
  <c r="K8" i="8"/>
  <c r="I8" i="8"/>
  <c r="G8" i="8"/>
  <c r="K7" i="8"/>
  <c r="I7" i="8"/>
  <c r="G7" i="8"/>
  <c r="K6" i="8"/>
  <c r="I6" i="8"/>
  <c r="G6" i="8"/>
  <c r="K5" i="8"/>
  <c r="I5" i="8"/>
  <c r="G5" i="8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K4" i="8"/>
  <c r="I4" i="8"/>
  <c r="G4" i="8"/>
  <c r="L58" i="7"/>
  <c r="K58" i="7"/>
  <c r="I58" i="7"/>
  <c r="G58" i="7"/>
  <c r="L57" i="7"/>
  <c r="K57" i="7"/>
  <c r="I57" i="7"/>
  <c r="G57" i="7"/>
  <c r="L56" i="7"/>
  <c r="K56" i="7"/>
  <c r="I56" i="7"/>
  <c r="G56" i="7"/>
  <c r="L55" i="7"/>
  <c r="K55" i="7"/>
  <c r="I55" i="7"/>
  <c r="G55" i="7"/>
  <c r="L54" i="7"/>
  <c r="K54" i="7"/>
  <c r="I54" i="7"/>
  <c r="G54" i="7"/>
  <c r="L53" i="7"/>
  <c r="K53" i="7"/>
  <c r="I53" i="7"/>
  <c r="G53" i="7"/>
  <c r="L52" i="7"/>
  <c r="K52" i="7"/>
  <c r="I52" i="7"/>
  <c r="G52" i="7"/>
  <c r="L51" i="7"/>
  <c r="K51" i="7"/>
  <c r="I51" i="7"/>
  <c r="G51" i="7"/>
  <c r="L50" i="7"/>
  <c r="I50" i="7"/>
  <c r="G50" i="7"/>
  <c r="L49" i="7"/>
  <c r="K49" i="7"/>
  <c r="I49" i="7"/>
  <c r="G49" i="7"/>
  <c r="L48" i="7"/>
  <c r="K48" i="7"/>
  <c r="I48" i="7"/>
  <c r="G48" i="7"/>
  <c r="L47" i="7"/>
  <c r="K47" i="7"/>
  <c r="I47" i="7"/>
  <c r="G47" i="7"/>
  <c r="L46" i="7"/>
  <c r="K46" i="7"/>
  <c r="I46" i="7"/>
  <c r="G46" i="7"/>
  <c r="L45" i="7"/>
  <c r="K45" i="7"/>
  <c r="I45" i="7"/>
  <c r="G45" i="7"/>
  <c r="L44" i="7"/>
  <c r="K44" i="7"/>
  <c r="I44" i="7"/>
  <c r="G44" i="7"/>
  <c r="L43" i="7"/>
  <c r="K43" i="7"/>
  <c r="I43" i="7"/>
  <c r="G43" i="7"/>
  <c r="L42" i="7"/>
  <c r="K42" i="7"/>
  <c r="I42" i="7"/>
  <c r="G42" i="7"/>
  <c r="L41" i="7"/>
  <c r="K41" i="7"/>
  <c r="I41" i="7"/>
  <c r="G41" i="7"/>
  <c r="L40" i="7"/>
  <c r="K40" i="7"/>
  <c r="I40" i="7"/>
  <c r="G40" i="7"/>
  <c r="L39" i="7"/>
  <c r="K39" i="7"/>
  <c r="I39" i="7"/>
  <c r="G39" i="7"/>
  <c r="L38" i="7"/>
  <c r="K38" i="7"/>
  <c r="I38" i="7"/>
  <c r="G38" i="7"/>
  <c r="L37" i="7"/>
  <c r="K37" i="7"/>
  <c r="I37" i="7"/>
  <c r="G37" i="7"/>
  <c r="L36" i="7"/>
  <c r="K36" i="7"/>
  <c r="I36" i="7"/>
  <c r="G36" i="7"/>
  <c r="L35" i="7"/>
  <c r="K35" i="7"/>
  <c r="I35" i="7"/>
  <c r="G35" i="7"/>
  <c r="L34" i="7"/>
  <c r="K34" i="7"/>
  <c r="I34" i="7"/>
  <c r="G34" i="7"/>
  <c r="L33" i="7"/>
  <c r="K33" i="7"/>
  <c r="I33" i="7"/>
  <c r="G33" i="7"/>
  <c r="L32" i="7"/>
  <c r="K32" i="7"/>
  <c r="I32" i="7"/>
  <c r="G32" i="7"/>
  <c r="L31" i="7"/>
  <c r="K31" i="7"/>
  <c r="I31" i="7"/>
  <c r="G31" i="7"/>
  <c r="L30" i="7"/>
  <c r="K30" i="7"/>
  <c r="I30" i="7"/>
  <c r="G30" i="7"/>
  <c r="L29" i="7"/>
  <c r="K29" i="7"/>
  <c r="I29" i="7"/>
  <c r="G29" i="7"/>
  <c r="L28" i="7"/>
  <c r="K28" i="7"/>
  <c r="I28" i="7"/>
  <c r="G28" i="7"/>
  <c r="L27" i="7"/>
  <c r="K27" i="7"/>
  <c r="I27" i="7"/>
  <c r="G27" i="7"/>
  <c r="L26" i="7"/>
  <c r="K26" i="7"/>
  <c r="I26" i="7"/>
  <c r="G26" i="7"/>
  <c r="L25" i="7"/>
  <c r="K25" i="7"/>
  <c r="I25" i="7"/>
  <c r="G25" i="7"/>
  <c r="L24" i="7"/>
  <c r="K24" i="7"/>
  <c r="I24" i="7"/>
  <c r="G24" i="7"/>
  <c r="L23" i="7"/>
  <c r="K23" i="7"/>
  <c r="I23" i="7"/>
  <c r="G23" i="7"/>
  <c r="L22" i="7"/>
  <c r="K22" i="7"/>
  <c r="I22" i="7"/>
  <c r="G22" i="7"/>
  <c r="L21" i="7"/>
  <c r="K21" i="7"/>
  <c r="I21" i="7"/>
  <c r="G21" i="7"/>
  <c r="L20" i="7"/>
  <c r="K20" i="7"/>
  <c r="I20" i="7"/>
  <c r="G20" i="7"/>
  <c r="L19" i="7"/>
  <c r="K19" i="7"/>
  <c r="I19" i="7"/>
  <c r="G19" i="7"/>
  <c r="L18" i="7"/>
  <c r="K18" i="7"/>
  <c r="I18" i="7"/>
  <c r="G18" i="7"/>
  <c r="L17" i="7"/>
  <c r="K17" i="7"/>
  <c r="I17" i="7"/>
  <c r="G17" i="7"/>
  <c r="L16" i="7"/>
  <c r="K16" i="7"/>
  <c r="I16" i="7"/>
  <c r="G16" i="7"/>
  <c r="L15" i="7"/>
  <c r="K15" i="7"/>
  <c r="I15" i="7"/>
  <c r="G15" i="7"/>
  <c r="L14" i="7"/>
  <c r="K14" i="7"/>
  <c r="I14" i="7"/>
  <c r="G14" i="7"/>
  <c r="L13" i="7"/>
  <c r="K13" i="7"/>
  <c r="I13" i="7"/>
  <c r="G13" i="7"/>
  <c r="L12" i="7"/>
  <c r="K12" i="7"/>
  <c r="I12" i="7"/>
  <c r="G12" i="7"/>
  <c r="O11" i="7"/>
  <c r="K11" i="7"/>
  <c r="I11" i="7"/>
  <c r="G11" i="7"/>
  <c r="L10" i="7"/>
  <c r="K10" i="7"/>
  <c r="I10" i="7"/>
  <c r="G10" i="7"/>
  <c r="L9" i="7"/>
  <c r="K9" i="7"/>
  <c r="I9" i="7"/>
  <c r="G9" i="7"/>
  <c r="L8" i="7"/>
  <c r="K8" i="7"/>
  <c r="I8" i="7"/>
  <c r="G8" i="7"/>
  <c r="L7" i="7"/>
  <c r="K7" i="7"/>
  <c r="I7" i="7"/>
  <c r="G7" i="7"/>
  <c r="L6" i="7"/>
  <c r="K6" i="7"/>
  <c r="I6" i="7"/>
  <c r="G6" i="7"/>
  <c r="L5" i="7"/>
  <c r="K5" i="7"/>
  <c r="I5" i="7"/>
  <c r="G5" i="7"/>
  <c r="A5" i="7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K4" i="7"/>
  <c r="I4" i="7"/>
  <c r="G4" i="7"/>
  <c r="L4" i="1"/>
  <c r="M4" i="1" s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3" i="1"/>
  <c r="I34" i="1"/>
  <c r="I35" i="1"/>
  <c r="I36" i="1"/>
  <c r="I37" i="1"/>
  <c r="I38" i="1"/>
  <c r="I39" i="1"/>
  <c r="I40" i="1"/>
  <c r="I41" i="1"/>
  <c r="I46" i="1"/>
  <c r="I48" i="1"/>
  <c r="I49" i="1"/>
  <c r="I50" i="1"/>
  <c r="I51" i="1"/>
  <c r="I52" i="1"/>
  <c r="I53" i="1"/>
  <c r="I54" i="1"/>
  <c r="I55" i="1"/>
  <c r="I56" i="1"/>
  <c r="I57" i="1"/>
  <c r="I58" i="1"/>
  <c r="I60" i="1"/>
  <c r="I63" i="1"/>
  <c r="I64" i="1"/>
  <c r="I65" i="1"/>
  <c r="I66" i="1"/>
  <c r="L66" i="1" s="1"/>
  <c r="I67" i="1"/>
  <c r="I69" i="1"/>
  <c r="I70" i="1"/>
  <c r="I72" i="1"/>
  <c r="I73" i="1"/>
  <c r="I74" i="1"/>
  <c r="I75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4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3" i="1"/>
  <c r="G34" i="1"/>
  <c r="G35" i="1"/>
  <c r="G36" i="1"/>
  <c r="G37" i="1"/>
  <c r="G38" i="1"/>
  <c r="G39" i="1"/>
  <c r="G40" i="1"/>
  <c r="G41" i="1"/>
  <c r="G46" i="1"/>
  <c r="G48" i="1"/>
  <c r="G49" i="1"/>
  <c r="G50" i="1"/>
  <c r="G51" i="1"/>
  <c r="G52" i="1"/>
  <c r="G53" i="1"/>
  <c r="G54" i="1"/>
  <c r="G55" i="1"/>
  <c r="G56" i="1"/>
  <c r="G57" i="1"/>
  <c r="G58" i="1"/>
  <c r="G60" i="1"/>
  <c r="G63" i="1"/>
  <c r="G64" i="1"/>
  <c r="G65" i="1"/>
  <c r="G69" i="1"/>
  <c r="G70" i="1"/>
  <c r="G72" i="1"/>
  <c r="G73" i="1"/>
  <c r="G74" i="1"/>
  <c r="G75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4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7" i="1"/>
  <c r="G5" i="1"/>
  <c r="L51" i="1" l="1"/>
  <c r="M51" i="1" s="1"/>
  <c r="L31" i="1"/>
  <c r="M31" i="1" s="1"/>
  <c r="L49" i="1"/>
  <c r="M49" i="1" s="1"/>
  <c r="M24" i="9"/>
  <c r="O24" i="9" s="1"/>
  <c r="M28" i="9"/>
  <c r="O28" i="9" s="1"/>
  <c r="M14" i="9"/>
  <c r="O14" i="9" s="1"/>
  <c r="M16" i="9"/>
  <c r="O16" i="9" s="1"/>
  <c r="L11" i="9"/>
  <c r="O27" i="9"/>
  <c r="M27" i="9"/>
  <c r="O29" i="9"/>
  <c r="M29" i="9"/>
  <c r="M13" i="9"/>
  <c r="O13" i="9" s="1"/>
  <c r="M15" i="9"/>
  <c r="O15" i="9" s="1"/>
  <c r="M26" i="9"/>
  <c r="O26" i="9" s="1"/>
  <c r="M25" i="9"/>
  <c r="O25" i="9" s="1"/>
  <c r="M23" i="9"/>
  <c r="O23" i="9" s="1"/>
  <c r="M22" i="9"/>
  <c r="O22" i="9" s="1"/>
  <c r="O21" i="9"/>
  <c r="O20" i="9"/>
  <c r="M19" i="9"/>
  <c r="O19" i="9" s="1"/>
  <c r="M17" i="9"/>
  <c r="O17" i="9" s="1"/>
  <c r="O12" i="9"/>
  <c r="M47" i="7"/>
  <c r="O47" i="7" s="1"/>
  <c r="M7" i="7"/>
  <c r="O7" i="7" s="1"/>
  <c r="M13" i="7"/>
  <c r="O13" i="7" s="1"/>
  <c r="M17" i="7"/>
  <c r="O17" i="7" s="1"/>
  <c r="M19" i="7"/>
  <c r="O19" i="7" s="1"/>
  <c r="M23" i="7"/>
  <c r="O23" i="7" s="1"/>
  <c r="M27" i="7"/>
  <c r="O27" i="7" s="1"/>
  <c r="M29" i="7"/>
  <c r="O29" i="7" s="1"/>
  <c r="M33" i="7"/>
  <c r="O33" i="7" s="1"/>
  <c r="M37" i="7"/>
  <c r="O37" i="7" s="1"/>
  <c r="M41" i="7"/>
  <c r="O41" i="7" s="1"/>
  <c r="M45" i="7"/>
  <c r="O45" i="7" s="1"/>
  <c r="M49" i="7"/>
  <c r="O49" i="7" s="1"/>
  <c r="M53" i="7"/>
  <c r="O53" i="7" s="1"/>
  <c r="M55" i="7"/>
  <c r="O55" i="7" s="1"/>
  <c r="M5" i="7"/>
  <c r="O5" i="7" s="1"/>
  <c r="M9" i="7"/>
  <c r="O9" i="7" s="1"/>
  <c r="M15" i="7"/>
  <c r="O15" i="7" s="1"/>
  <c r="M21" i="7"/>
  <c r="O21" i="7" s="1"/>
  <c r="M25" i="7"/>
  <c r="O25" i="7" s="1"/>
  <c r="M31" i="7"/>
  <c r="O31" i="7" s="1"/>
  <c r="M35" i="7"/>
  <c r="O35" i="7" s="1"/>
  <c r="M39" i="7"/>
  <c r="O39" i="7" s="1"/>
  <c r="M43" i="7"/>
  <c r="O43" i="7" s="1"/>
  <c r="M51" i="7"/>
  <c r="O51" i="7" s="1"/>
  <c r="M57" i="7"/>
  <c r="O57" i="7" s="1"/>
  <c r="M6" i="7"/>
  <c r="O6" i="7" s="1"/>
  <c r="M8" i="7"/>
  <c r="O8" i="7" s="1"/>
  <c r="M10" i="7"/>
  <c r="O10" i="7" s="1"/>
  <c r="M12" i="7"/>
  <c r="O12" i="7" s="1"/>
  <c r="M14" i="7"/>
  <c r="O14" i="7" s="1"/>
  <c r="M16" i="7"/>
  <c r="O16" i="7" s="1"/>
  <c r="M18" i="7"/>
  <c r="O18" i="7" s="1"/>
  <c r="M20" i="7"/>
  <c r="O20" i="7" s="1"/>
  <c r="M22" i="7"/>
  <c r="O22" i="7" s="1"/>
  <c r="M24" i="7"/>
  <c r="O24" i="7" s="1"/>
  <c r="M26" i="7"/>
  <c r="O26" i="7" s="1"/>
  <c r="M28" i="7"/>
  <c r="O28" i="7" s="1"/>
  <c r="M30" i="7"/>
  <c r="O30" i="7" s="1"/>
  <c r="M32" i="7"/>
  <c r="O32" i="7" s="1"/>
  <c r="M34" i="7"/>
  <c r="O34" i="7" s="1"/>
  <c r="M36" i="7"/>
  <c r="O36" i="7" s="1"/>
  <c r="M38" i="7"/>
  <c r="O38" i="7" s="1"/>
  <c r="M40" i="7"/>
  <c r="O40" i="7" s="1"/>
  <c r="M42" i="7"/>
  <c r="O42" i="7" s="1"/>
  <c r="M44" i="7"/>
  <c r="O44" i="7" s="1"/>
  <c r="M46" i="7"/>
  <c r="O46" i="7" s="1"/>
  <c r="M48" i="7"/>
  <c r="O48" i="7" s="1"/>
  <c r="M50" i="7"/>
  <c r="O50" i="7" s="1"/>
  <c r="M52" i="7"/>
  <c r="O52" i="7" s="1"/>
  <c r="M54" i="7"/>
  <c r="O54" i="7" s="1"/>
  <c r="M56" i="7"/>
  <c r="O56" i="7" s="1"/>
  <c r="M58" i="7"/>
  <c r="O58" i="7" s="1"/>
  <c r="L92" i="1"/>
  <c r="M92" i="1" s="1"/>
  <c r="L87" i="1"/>
  <c r="M87" i="1" s="1"/>
  <c r="L12" i="8"/>
  <c r="L22" i="8"/>
  <c r="M22" i="8" s="1"/>
  <c r="O22" i="8" s="1"/>
  <c r="L6" i="8"/>
  <c r="L14" i="8"/>
  <c r="M14" i="8" s="1"/>
  <c r="L25" i="8"/>
  <c r="M25" i="8" s="1"/>
  <c r="O25" i="8" s="1"/>
  <c r="L10" i="8"/>
  <c r="L24" i="8"/>
  <c r="M24" i="8" s="1"/>
  <c r="O24" i="8" s="1"/>
  <c r="L20" i="8"/>
  <c r="M20" i="8" s="1"/>
  <c r="O20" i="8" s="1"/>
  <c r="L8" i="8"/>
  <c r="L16" i="8"/>
  <c r="L23" i="8"/>
  <c r="M23" i="8" s="1"/>
  <c r="O23" i="8" s="1"/>
  <c r="L21" i="8"/>
  <c r="M21" i="8" s="1"/>
  <c r="O21" i="8" s="1"/>
  <c r="L5" i="8"/>
  <c r="L7" i="8"/>
  <c r="L9" i="8"/>
  <c r="L11" i="8"/>
  <c r="L13" i="8"/>
  <c r="L15" i="8"/>
  <c r="M15" i="8" s="1"/>
  <c r="O15" i="8" s="1"/>
  <c r="L19" i="8"/>
  <c r="M19" i="8" s="1"/>
  <c r="O19" i="8" s="1"/>
  <c r="L4" i="8"/>
  <c r="L56" i="1"/>
  <c r="M56" i="1" s="1"/>
  <c r="L98" i="1"/>
  <c r="M98" i="1" s="1"/>
  <c r="L5" i="1"/>
  <c r="M5" i="1" s="1"/>
  <c r="L115" i="1"/>
  <c r="M115" i="1" s="1"/>
  <c r="L107" i="1"/>
  <c r="M107" i="1" s="1"/>
  <c r="L89" i="1"/>
  <c r="M89" i="1" s="1"/>
  <c r="L81" i="1"/>
  <c r="M81" i="1" s="1"/>
  <c r="L72" i="1"/>
  <c r="M72" i="1" s="1"/>
  <c r="L60" i="1"/>
  <c r="M60" i="1" s="1"/>
  <c r="L38" i="1"/>
  <c r="M38" i="1" s="1"/>
  <c r="L29" i="1"/>
  <c r="M29" i="1" s="1"/>
  <c r="L21" i="1"/>
  <c r="M21" i="1" s="1"/>
  <c r="L13" i="1"/>
  <c r="M13" i="1" s="1"/>
  <c r="O4" i="1"/>
  <c r="L99" i="1"/>
  <c r="M99" i="1" s="1"/>
  <c r="L116" i="1"/>
  <c r="M116" i="1" s="1"/>
  <c r="L103" i="1"/>
  <c r="M103" i="1" s="1"/>
  <c r="L9" i="1"/>
  <c r="M9" i="1" s="1"/>
  <c r="L94" i="1"/>
  <c r="M94" i="1" s="1"/>
  <c r="M66" i="1"/>
  <c r="L25" i="1"/>
  <c r="M25" i="1" s="1"/>
  <c r="L85" i="1"/>
  <c r="M85" i="1" s="1"/>
  <c r="L55" i="1"/>
  <c r="M55" i="1" s="1"/>
  <c r="L46" i="1"/>
  <c r="M46" i="1" s="1"/>
  <c r="L34" i="1"/>
  <c r="M34" i="1" s="1"/>
  <c r="L111" i="1"/>
  <c r="M111" i="1" s="1"/>
  <c r="L77" i="1"/>
  <c r="M77" i="1" s="1"/>
  <c r="L17" i="1"/>
  <c r="M17" i="1" s="1"/>
  <c r="L58" i="1"/>
  <c r="M58" i="1" s="1"/>
  <c r="L37" i="1"/>
  <c r="M37" i="1" s="1"/>
  <c r="L112" i="1"/>
  <c r="M112" i="1" s="1"/>
  <c r="L104" i="1"/>
  <c r="M104" i="1" s="1"/>
  <c r="L96" i="1"/>
  <c r="M96" i="1" s="1"/>
  <c r="L86" i="1"/>
  <c r="M86" i="1" s="1"/>
  <c r="L78" i="1"/>
  <c r="M78" i="1" s="1"/>
  <c r="L67" i="1"/>
  <c r="M67" i="1" s="1"/>
  <c r="L48" i="1"/>
  <c r="M48" i="1" s="1"/>
  <c r="L35" i="1"/>
  <c r="M35" i="1" s="1"/>
  <c r="L26" i="1"/>
  <c r="M26" i="1" s="1"/>
  <c r="L18" i="1"/>
  <c r="M18" i="1" s="1"/>
  <c r="L10" i="1"/>
  <c r="M10" i="1" s="1"/>
  <c r="L88" i="1"/>
  <c r="M88" i="1" s="1"/>
  <c r="L50" i="1"/>
  <c r="M50" i="1" s="1"/>
  <c r="L28" i="1"/>
  <c r="M28" i="1" s="1"/>
  <c r="L105" i="1"/>
  <c r="M105" i="1" s="1"/>
  <c r="L57" i="1"/>
  <c r="M57" i="1" s="1"/>
  <c r="L19" i="1"/>
  <c r="M19" i="1" s="1"/>
  <c r="L69" i="1"/>
  <c r="M69" i="1" s="1"/>
  <c r="L36" i="1"/>
  <c r="M36" i="1" s="1"/>
  <c r="L110" i="1"/>
  <c r="M110" i="1" s="1"/>
  <c r="L75" i="1"/>
  <c r="M75" i="1" s="1"/>
  <c r="L41" i="1"/>
  <c r="M41" i="1" s="1"/>
  <c r="L33" i="1"/>
  <c r="M33" i="1" s="1"/>
  <c r="L24" i="1"/>
  <c r="M24" i="1" s="1"/>
  <c r="L16" i="1"/>
  <c r="M16" i="1" s="1"/>
  <c r="L8" i="1"/>
  <c r="M8" i="1" s="1"/>
  <c r="L106" i="1"/>
  <c r="M106" i="1" s="1"/>
  <c r="L70" i="1"/>
  <c r="M70" i="1" s="1"/>
  <c r="L20" i="1"/>
  <c r="M20" i="1" s="1"/>
  <c r="L102" i="1"/>
  <c r="M102" i="1" s="1"/>
  <c r="L84" i="1"/>
  <c r="M84" i="1" s="1"/>
  <c r="L65" i="1"/>
  <c r="M65" i="1" s="1"/>
  <c r="L109" i="1"/>
  <c r="M109" i="1" s="1"/>
  <c r="L83" i="1"/>
  <c r="M83" i="1" s="1"/>
  <c r="L64" i="1"/>
  <c r="M64" i="1" s="1"/>
  <c r="L53" i="1"/>
  <c r="M53" i="1" s="1"/>
  <c r="L40" i="1"/>
  <c r="M40" i="1" s="1"/>
  <c r="L23" i="1"/>
  <c r="M23" i="1" s="1"/>
  <c r="L15" i="1"/>
  <c r="M15" i="1" s="1"/>
  <c r="L7" i="1"/>
  <c r="M7" i="1" s="1"/>
  <c r="L114" i="1"/>
  <c r="M114" i="1" s="1"/>
  <c r="L80" i="1"/>
  <c r="M80" i="1" s="1"/>
  <c r="L12" i="1"/>
  <c r="M12" i="1" s="1"/>
  <c r="L113" i="1"/>
  <c r="M113" i="1" s="1"/>
  <c r="L97" i="1"/>
  <c r="M97" i="1" s="1"/>
  <c r="L79" i="1"/>
  <c r="M79" i="1" s="1"/>
  <c r="L27" i="1"/>
  <c r="M27" i="1" s="1"/>
  <c r="L11" i="1"/>
  <c r="M11" i="1" s="1"/>
  <c r="L54" i="1"/>
  <c r="M54" i="1" s="1"/>
  <c r="L117" i="1"/>
  <c r="M117" i="1" s="1"/>
  <c r="L101" i="1"/>
  <c r="M101" i="1" s="1"/>
  <c r="L91" i="1"/>
  <c r="M91" i="1" s="1"/>
  <c r="L74" i="1"/>
  <c r="M74" i="1" s="1"/>
  <c r="L108" i="1"/>
  <c r="M108" i="1" s="1"/>
  <c r="L100" i="1"/>
  <c r="M100" i="1" s="1"/>
  <c r="L90" i="1"/>
  <c r="M90" i="1" s="1"/>
  <c r="L82" i="1"/>
  <c r="M82" i="1" s="1"/>
  <c r="L73" i="1"/>
  <c r="M73" i="1" s="1"/>
  <c r="L63" i="1"/>
  <c r="M63" i="1" s="1"/>
  <c r="L52" i="1"/>
  <c r="M52" i="1" s="1"/>
  <c r="L39" i="1"/>
  <c r="M39" i="1" s="1"/>
  <c r="L30" i="1"/>
  <c r="M30" i="1" s="1"/>
  <c r="L22" i="1"/>
  <c r="M22" i="1" s="1"/>
  <c r="L14" i="1"/>
  <c r="M14" i="1" s="1"/>
  <c r="L6" i="1"/>
  <c r="M6" i="1" s="1"/>
  <c r="L4" i="7"/>
  <c r="M11" i="9" l="1"/>
  <c r="O11" i="9" s="1"/>
  <c r="O49" i="9" s="1"/>
  <c r="M4" i="7"/>
  <c r="O4" i="7" s="1"/>
  <c r="O60" i="7" s="1"/>
  <c r="M9" i="8"/>
  <c r="O9" i="8" s="1"/>
  <c r="M11" i="8"/>
  <c r="O11" i="8" s="1"/>
  <c r="M10" i="8"/>
  <c r="O10" i="8" s="1"/>
  <c r="M4" i="8"/>
  <c r="O4" i="8" s="1"/>
  <c r="M16" i="8"/>
  <c r="O16" i="8" s="1"/>
  <c r="M13" i="8"/>
  <c r="O13" i="8" s="1"/>
  <c r="M12" i="8"/>
  <c r="O12" i="8" s="1"/>
  <c r="M8" i="8"/>
  <c r="O8" i="8" s="1"/>
  <c r="M7" i="8"/>
  <c r="O7" i="8" s="1"/>
  <c r="M6" i="8"/>
  <c r="O6" i="8" s="1"/>
  <c r="M5" i="8"/>
  <c r="O5" i="8" s="1"/>
  <c r="O14" i="8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3" i="1"/>
  <c r="O34" i="1"/>
  <c r="O35" i="1"/>
  <c r="O36" i="1"/>
  <c r="O37" i="1"/>
  <c r="O38" i="1"/>
  <c r="O39" i="1"/>
  <c r="O40" i="1"/>
  <c r="O41" i="1"/>
  <c r="O46" i="1"/>
  <c r="O48" i="1"/>
  <c r="O49" i="1"/>
  <c r="O50" i="1"/>
  <c r="O51" i="1"/>
  <c r="O52" i="1"/>
  <c r="O53" i="1"/>
  <c r="O54" i="1"/>
  <c r="O55" i="1"/>
  <c r="O56" i="1"/>
  <c r="O57" i="1"/>
  <c r="O58" i="1"/>
  <c r="O60" i="1"/>
  <c r="O63" i="1"/>
  <c r="O64" i="1"/>
  <c r="O65" i="1"/>
  <c r="O66" i="1"/>
  <c r="O67" i="1"/>
  <c r="O69" i="1"/>
  <c r="O70" i="1"/>
  <c r="O72" i="1"/>
  <c r="O73" i="1"/>
  <c r="O74" i="1"/>
  <c r="O75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4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 l="1"/>
  <c r="O26" i="8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3" i="1" s="1"/>
  <c r="A34" i="1" s="1"/>
  <c r="A35" i="1" s="1"/>
  <c r="A36" i="1" s="1"/>
  <c r="A37" i="1" s="1"/>
  <c r="A38" i="1" s="1"/>
  <c r="A39" i="1" s="1"/>
  <c r="A40" i="1" s="1"/>
  <c r="A41" i="1" s="1"/>
  <c r="A46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60" i="1" s="1"/>
  <c r="A63" i="1" s="1"/>
  <c r="A64" i="1" s="1"/>
  <c r="A65" i="1" s="1"/>
  <c r="A66" i="1" s="1"/>
  <c r="A67" i="1" s="1"/>
  <c r="A69" i="1" s="1"/>
  <c r="A70" i="1" s="1"/>
  <c r="A72" i="1" s="1"/>
  <c r="A73" i="1" s="1"/>
  <c r="A74" i="1" s="1"/>
  <c r="A75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4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tc={FA6397A0-BA42-44CA-A917-F4822A68263B}</author>
    <author>tc={AA338E30-E65D-4AE5-A1F7-1E93696BB1E4}</author>
    <author>tc={D6AE428E-3453-48DE-843E-40A7B606B280}</author>
  </authors>
  <commentList>
    <comment ref="B17" authorId="0" shapeId="0" xr:uid="{00000000-0006-0000-0100-000001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No need if CBC is available </t>
      </text>
    </comment>
    <comment ref="B44" authorId="1" shapeId="0" xr:uid="{00000000-0006-0000-0100-000002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It comes with the machine </t>
      </text>
    </comment>
    <comment ref="B49" authorId="2" shapeId="0" xr:uid="{00000000-0006-0000-0100-000003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Currently its not used. The current machines use only lysing and diluent reagents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tc={5983FB30-3711-4995-9310-C47158DB16E0}</author>
    <author>tc={E8C7BB21-C1F4-4701-9B44-FB8BD32448CE}</author>
  </authors>
  <commentList>
    <comment ref="E22" authorId="0" shapeId="0" xr:uid="{00000000-0006-0000-0400-000001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Look for combination </t>
      </text>
    </comment>
    <comment ref="E31" authorId="1" shapeId="0" xr:uid="{00000000-0006-0000-0400-000002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Look for combination </t>
      </text>
    </comment>
  </commentList>
</comments>
</file>

<file path=xl/sharedStrings.xml><?xml version="1.0" encoding="utf-8"?>
<sst xmlns="http://schemas.openxmlformats.org/spreadsheetml/2006/main" count="828" uniqueCount="642">
  <si>
    <t>Unit Price (USD$)</t>
  </si>
  <si>
    <t>Lumpsum</t>
  </si>
  <si>
    <t>ABO testing trays</t>
  </si>
  <si>
    <t>Anti human globulin, polyspecific, 10 ml (keep cool 2-8ºC)</t>
  </si>
  <si>
    <t>Bilirubin kit, Total</t>
  </si>
  <si>
    <t>Blood Glucose machine on call Plus</t>
  </si>
  <si>
    <t>Blood glucose test strips, for use with Acon On Call Plus glucosemeter</t>
  </si>
  <si>
    <t>Blood lancets, 23 G, sterile, disposable</t>
  </si>
  <si>
    <t>Bloodgrouping serum anti A + B , 10 ml bottle (monoclonal) (keep cool 2-8ºC)</t>
  </si>
  <si>
    <t>Bloodgrouping serum anti A, 10 ml (monoclonal) (keep cool 2-8ºC)</t>
  </si>
  <si>
    <t>Bloodgrouping serum anti B, 10 ml (monoclonal) (keep cool 2-8ºC)</t>
  </si>
  <si>
    <t>Bloodgrouping serum anti D, 10 ml (IgM monoclonal) (keep cool 2-8ºC)</t>
  </si>
  <si>
    <t>Blood Chemistry Analyser</t>
  </si>
  <si>
    <t>Container, urine, with screw cap, size 70 x 35 mm, 60 ml, factory sterile</t>
  </si>
  <si>
    <t>Hepatitis B antigen (HbsAg) teststrip, serum/plasma, cassette-type (Biotest IHBSGC31)</t>
  </si>
  <si>
    <t>Hepatitis C (HCV) rapid test kit, serum/plasma/whole blood, 30 determinations (SD Bioline 02FK10)</t>
  </si>
  <si>
    <t xml:space="preserve">Pregnancy tests hCG strip 2.5mm PAC-50 tests </t>
  </si>
  <si>
    <t xml:space="preserve">Syphilis  Rapid Test Kit </t>
  </si>
  <si>
    <t>Tube for blood collection with liquid K2 EDTA, 4 ml (BD Vacutainer 368861)</t>
  </si>
  <si>
    <t>Tube for blood collection, vacuum, ESR determination (sodium citrate 0.129), 2.4 ml (BD Vacutainer 367741)</t>
  </si>
  <si>
    <t>Urine teststrips, 10 detections</t>
  </si>
  <si>
    <t>Infant weighing scales #</t>
  </si>
  <si>
    <t>Salter scales</t>
  </si>
  <si>
    <t>MUAC tapes</t>
  </si>
  <si>
    <t xml:space="preserve">Height measuring equipment (tape, board, etc.) </t>
  </si>
  <si>
    <t>Growth-chart to monitor infant growth</t>
  </si>
  <si>
    <t>Adult weighing scales</t>
  </si>
  <si>
    <t>Delivery kits</t>
  </si>
  <si>
    <t>Folding screens</t>
  </si>
  <si>
    <t>Blank partograph</t>
  </si>
  <si>
    <t>Delivery beds</t>
  </si>
  <si>
    <t>Delivery light</t>
  </si>
  <si>
    <t>C-section instrument kit equipment</t>
  </si>
  <si>
    <t>Operating tables</t>
  </si>
  <si>
    <t>Cardiac monitors</t>
  </si>
  <si>
    <t xml:space="preserve">Pulse oximeters </t>
  </si>
  <si>
    <t xml:space="preserve">Anesthesia machines </t>
  </si>
  <si>
    <t>Infant warmers</t>
  </si>
  <si>
    <t>Infant incubators</t>
  </si>
  <si>
    <t>Infant resuscitation trolleys</t>
  </si>
  <si>
    <t>EPI Fridge</t>
  </si>
  <si>
    <t>Solar Power Source to run fridge</t>
  </si>
  <si>
    <t>Fridge (Storing Blood)</t>
  </si>
  <si>
    <t>Cool boxes</t>
  </si>
  <si>
    <t>Vaccine Carriers</t>
  </si>
  <si>
    <t xml:space="preserve">Beds for patient-use (treatment or examinations) </t>
  </si>
  <si>
    <t xml:space="preserve">Infant cots </t>
  </si>
  <si>
    <t>Thermometer (Digital), per Piece</t>
  </si>
  <si>
    <t xml:space="preserve"> Stethoscopes</t>
  </si>
  <si>
    <t xml:space="preserve">Blood-pressure apparatus </t>
  </si>
  <si>
    <t>Neonatal Ambubag Size 0</t>
  </si>
  <si>
    <t>Neonatal Ambubag Size 1</t>
  </si>
  <si>
    <t>Adult ambubag, masks and airways</t>
  </si>
  <si>
    <t>Scalpel Handle, n°3</t>
  </si>
  <si>
    <t>Scalpel Handle, n°4</t>
  </si>
  <si>
    <t>Bulb suckers</t>
  </si>
  <si>
    <t xml:space="preserve">Oxygen cylinders </t>
  </si>
  <si>
    <t>Autoclave, Steam, pressure</t>
  </si>
  <si>
    <t xml:space="preserve">Examination lights or head-torches </t>
  </si>
  <si>
    <t>C1</t>
  </si>
  <si>
    <t>Name of Drug</t>
  </si>
  <si>
    <t>Formulation/Dosage</t>
  </si>
  <si>
    <t>Acetylsalicylic acid (aspirin)</t>
  </si>
  <si>
    <r>
      <t xml:space="preserve">75mg </t>
    </r>
    <r>
      <rPr>
        <sz val="10"/>
        <color rgb="FF231F20"/>
        <rFont val="Calibri"/>
        <family val="2"/>
      </rPr>
      <t>tablet</t>
    </r>
    <r>
      <rPr>
        <sz val="10"/>
        <color theme="1"/>
        <rFont val="Calibri"/>
        <family val="2"/>
      </rPr>
      <t xml:space="preserve"> [Rx of women at risk for pre-eclampsia]</t>
    </r>
  </si>
  <si>
    <t xml:space="preserve">Activated charcoal </t>
  </si>
  <si>
    <t>250 mg [Rx poisoning]</t>
  </si>
  <si>
    <t xml:space="preserve">Adrenaline/Epinephrine </t>
  </si>
  <si>
    <t>1mg/1ml 5 amps [Rx of anaphylaxis]</t>
  </si>
  <si>
    <t xml:space="preserve">Albendazole </t>
  </si>
  <si>
    <t>400mg tablet PAC-100 [Rx of parasitic worms]</t>
  </si>
  <si>
    <t>Aluminium hydroxide</t>
  </si>
  <si>
    <t>500 mg tablet [Rx heartburn, acid indigestion]</t>
  </si>
  <si>
    <t>Amoxycillin tablet</t>
  </si>
  <si>
    <t>250 mg tablet PAC-1000 [Rx of pneumonia &amp; otitis media]</t>
  </si>
  <si>
    <t xml:space="preserve">Amoxycillin </t>
  </si>
  <si>
    <t>Powder for oral suspension, 125mg/5ml BOT-100ml [Rx of pneumonia &amp; otitis media]</t>
  </si>
  <si>
    <t xml:space="preserve">Ampicillin </t>
  </si>
  <si>
    <t>Powder for injection, 1 g vial [Rx bacterial infections]</t>
  </si>
  <si>
    <t>Artemether-Lumefantrine</t>
  </si>
  <si>
    <t>20 mg artemether and 120 mg lumefantrine tablet [Rx of malaria]</t>
  </si>
  <si>
    <t>Artesunate + Sulfadoxine-Pyrimethamine</t>
  </si>
  <si>
    <t>Ascorbic acid</t>
  </si>
  <si>
    <r>
      <t xml:space="preserve">50 mg </t>
    </r>
    <r>
      <rPr>
        <sz val="10"/>
        <color rgb="FF231F20"/>
        <rFont val="Calibri"/>
        <family val="2"/>
      </rPr>
      <t xml:space="preserve">tablet [Rx concurrent infections and malnutrition] </t>
    </r>
  </si>
  <si>
    <t xml:space="preserve">Atropine </t>
  </si>
  <si>
    <t>1mg/ml injection [Rx in poisoning]</t>
  </si>
  <si>
    <t xml:space="preserve">Azithromycin </t>
  </si>
  <si>
    <t>250mg PAC 34 [Rx of STIs]</t>
  </si>
  <si>
    <t xml:space="preserve">Benzathine penicillin, </t>
  </si>
  <si>
    <t>2.4 MIU, powder for injection 20 vials [Rx of syphilis]</t>
  </si>
  <si>
    <t>Benzoic acid and salicylic acid</t>
  </si>
  <si>
    <t>Benzoic acid 6% and salicylic acid 3% ointment [Rx of fungal rash]</t>
  </si>
  <si>
    <t xml:space="preserve">Benzyl benzoate </t>
  </si>
  <si>
    <t>25% ointment [Rx of scabies]</t>
  </si>
  <si>
    <t xml:space="preserve">Benzylpenicillin </t>
  </si>
  <si>
    <t>600mg vial BOX-50 [Rx of infection in neonates &amp; meningitis]</t>
  </si>
  <si>
    <t xml:space="preserve">Benzathine benzylpenicillin </t>
  </si>
  <si>
    <t>2.4 MIU, 5 ml injection [Rx strep throat, diphtheria, syphilis]</t>
  </si>
  <si>
    <t xml:space="preserve">Calamine lotion </t>
  </si>
  <si>
    <t>1.5% 200ml ointment [Rx of itch in chicken pox]</t>
  </si>
  <si>
    <t>Cefixime</t>
  </si>
  <si>
    <t>200mg tablet PAC-100 [Rx of STIs only]</t>
  </si>
  <si>
    <t xml:space="preserve">Cetrimide + chlorhexidine </t>
  </si>
  <si>
    <t>Savlon 1 L [antiseptic]</t>
  </si>
  <si>
    <t xml:space="preserve">Chloramphenicol </t>
  </si>
  <si>
    <t>250 mg tablet [infections]</t>
  </si>
  <si>
    <t>5% ear drops, 10mls</t>
  </si>
  <si>
    <t>Powder for injection, 1 g</t>
  </si>
  <si>
    <t>Chlorpheniramine</t>
  </si>
  <si>
    <t>4 mg tablet [Rx allergy symptoms]</t>
  </si>
  <si>
    <t>Chlorhexidine</t>
  </si>
  <si>
    <t>5% solution for dilution 1000ml [disinfection and antisepsis – must be diluted]</t>
  </si>
  <si>
    <t xml:space="preserve">Chlorhexidine </t>
  </si>
  <si>
    <t>250ml ointment [for vaginal examination during delivery]</t>
  </si>
  <si>
    <t>Chlorphenamine</t>
  </si>
  <si>
    <t xml:space="preserve">Clotrimazole </t>
  </si>
  <si>
    <t>1% ointment [Rx of fungal rash, including nappy rash in infants]</t>
  </si>
  <si>
    <t xml:space="preserve">Cloxacillin </t>
  </si>
  <si>
    <t>500 mg capsule [antibiotic]</t>
  </si>
  <si>
    <t xml:space="preserve">Codeine phosphate </t>
  </si>
  <si>
    <t>30 mg tablet [analgesics]</t>
  </si>
  <si>
    <t xml:space="preserve">Dextrose </t>
  </si>
  <si>
    <t>5% injection, 500 ml</t>
  </si>
  <si>
    <t>50% injection, 20 ml</t>
  </si>
  <si>
    <t>Diazepam</t>
  </si>
  <si>
    <t>Injection, 5 mg/ml, 2 ml BOX-20 amps [Rx of convulsions]</t>
  </si>
  <si>
    <t>Rectal 5mg/ dose PAC-10 [Rx of febrile convulsions in children]</t>
  </si>
  <si>
    <t xml:space="preserve">Ergometrine </t>
  </si>
  <si>
    <t>Injection 0.2mg/ml ampoule</t>
  </si>
  <si>
    <t>Erythromycin</t>
  </si>
  <si>
    <t>250 mg tabs PAC-1000 [Rx pneumonia in penicillin allergic individuals; broad spectrum antibiotic]</t>
  </si>
  <si>
    <t>Ferrous salt + folic acid (iron &amp; folate)</t>
  </si>
  <si>
    <t>60mg ferrous sulphate tablet + 0.40 mg folic acid PAC 1000 [Rx anaemia]</t>
  </si>
  <si>
    <t xml:space="preserve">Fluconazole </t>
  </si>
  <si>
    <t>150mg [Rx of vaginal thrush]</t>
  </si>
  <si>
    <t xml:space="preserve">Gentamycin </t>
  </si>
  <si>
    <t>Injection 40 mg/ml, 2 ml BOX-50 [Rx of infection in neonates and severe pelvic inflammatory disease]</t>
  </si>
  <si>
    <t xml:space="preserve">Gentian violet </t>
  </si>
  <si>
    <t>25g [Rx of simple skin infection]</t>
  </si>
  <si>
    <t>0.5% solution</t>
  </si>
  <si>
    <t xml:space="preserve">Hydralazine </t>
  </si>
  <si>
    <t>20 mg/ml amp BOX-5 [Rx of raised BP in pregnancy before transfer]</t>
  </si>
  <si>
    <t xml:space="preserve">Hydrocortisone </t>
  </si>
  <si>
    <t>100mg/1ml amp BOX-5 [Rx of anaphylaxis]</t>
  </si>
  <si>
    <t>1% cream TBE-30g [Rx of dermatitis]</t>
  </si>
  <si>
    <t>Hyoscine butylbromide</t>
  </si>
  <si>
    <t>10 mg tabulet [Rx spasm of the genito-urinary tract or gastro- intestinal tract]</t>
  </si>
  <si>
    <t xml:space="preserve">Ibuprofen  </t>
  </si>
  <si>
    <t>400mg tabulet PAC-1000 [Rx of fever, pain and inflammation]</t>
  </si>
  <si>
    <t>100mg/5ml 100ml syrup [Rx of fever, pain and inflammation]</t>
  </si>
  <si>
    <t xml:space="preserve">Ketamine </t>
  </si>
  <si>
    <t>Injection, 50 mg/ml [anesthetic]</t>
  </si>
  <si>
    <t>Lidocaine HCL</t>
  </si>
  <si>
    <t>1% 20ml for injection BOX-5 vials [anaesthetic for skin]</t>
  </si>
  <si>
    <t xml:space="preserve">Magnesium sulfate </t>
  </si>
  <si>
    <t>500 mg/ml, in 10-ml ampoule BOX-10 [Rx of pre-eclampsia and eclamptic fits]</t>
  </si>
  <si>
    <t xml:space="preserve">Magnesium trisilicate </t>
  </si>
  <si>
    <t>Tablets 1000 [antacid for gastritis]</t>
  </si>
  <si>
    <t>Mebendazole</t>
  </si>
  <si>
    <t>500 mg tablets [Rx parasitic worms]</t>
  </si>
  <si>
    <t xml:space="preserve">Methyldopa </t>
  </si>
  <si>
    <t>Metronidazole</t>
  </si>
  <si>
    <t>250 mg PAC-1000 [Rx of protozoal diarrhoea and pelvic inflammatory disease and gum infections]</t>
  </si>
  <si>
    <t xml:space="preserve">Miconazole </t>
  </si>
  <si>
    <t>200mg vaginal pessary [Rx of vaginal thrush]</t>
  </si>
  <si>
    <t>Misoprostol</t>
  </si>
  <si>
    <t>200 mg tabulets PAC-100 [Rx postpartum bleeding]</t>
  </si>
  <si>
    <t>Miconazole nitrate</t>
  </si>
  <si>
    <t>2% TBE-30g [Rx of fungal skin problems]</t>
  </si>
  <si>
    <t xml:space="preserve">Nitrofurantoin </t>
  </si>
  <si>
    <t xml:space="preserve">Nystatin </t>
  </si>
  <si>
    <t>100,000 IU/ml oral suspension Bot-30mls [Rx of oral thrush in babies]</t>
  </si>
  <si>
    <t>Nystatin 100,000 IU lozenge</t>
  </si>
  <si>
    <t>Nystatin pessary, 100 000 IU [Rx vaginal thrush]</t>
  </si>
  <si>
    <t>Oral Rehydration Salt (ORS)</t>
  </si>
  <si>
    <t>Low osmolarity formula 1L Car-1000</t>
  </si>
  <si>
    <t xml:space="preserve">Oxytocin </t>
  </si>
  <si>
    <t>Injection 10 IU/ml, 1 ml [induction of labor]</t>
  </si>
  <si>
    <t>Paracetamol</t>
  </si>
  <si>
    <t>100 mg PAC-1000 [Rx of pain &amp; fever]</t>
  </si>
  <si>
    <t xml:space="preserve">Permethrin shampoo </t>
  </si>
  <si>
    <t>1% solution 100ml [Rx of scabies and head lice]</t>
  </si>
  <si>
    <t>Pethidine tablet</t>
  </si>
  <si>
    <t>50 mg tablets [analgesic]</t>
  </si>
  <si>
    <t>Pethidine injection</t>
  </si>
  <si>
    <t>50 mg/ml [analgesic]</t>
  </si>
  <si>
    <t>Phenobarbital tablet</t>
  </si>
  <si>
    <t>50 mg [Rx seizures and anxiety]</t>
  </si>
  <si>
    <t>Phenobarbitone</t>
  </si>
  <si>
    <t>PAC-500 [only for Rx of people with epilepsy]</t>
  </si>
  <si>
    <t>Polyvidone iodine solution</t>
  </si>
  <si>
    <t>10%, 5 L [antisepsis of wounds]</t>
  </si>
  <si>
    <t xml:space="preserve">Praziquantel </t>
  </si>
  <si>
    <t>600 mg tablets [Rx parasitic worms]</t>
  </si>
  <si>
    <t xml:space="preserve">Promethazine HCL </t>
  </si>
  <si>
    <t>25mg PAC 500mg [Rx nausea; antihistamine]</t>
  </si>
  <si>
    <t>Retinol (vitamin A)</t>
  </si>
  <si>
    <t>Capsules 200,000units PAC-500 [children &gt;1 year]</t>
  </si>
  <si>
    <t xml:space="preserve">Retinol (vitamin A) </t>
  </si>
  <si>
    <t>Capsules 100,000 units PAC-500 [infants 6-11 months]</t>
  </si>
  <si>
    <t>Capsules 50,000 units PAC-500 [infants 2-6 months]</t>
  </si>
  <si>
    <t xml:space="preserve">Rifampicin + isoniazid </t>
  </si>
  <si>
    <t>(150 mg/100 mg) tablet [Rx TB]</t>
  </si>
  <si>
    <t>(150 mg/150 mg) tablet [Rx TB]</t>
  </si>
  <si>
    <t xml:space="preserve">Rifater </t>
  </si>
  <si>
    <t>(Rifampicin 120 mg+ isoniazid 50 mg + pyrazinamide 300–400 mg) tablet [Rx TB]</t>
  </si>
  <si>
    <t>Ringer lactate solution</t>
  </si>
  <si>
    <t>500 ml</t>
  </si>
  <si>
    <t>Salbutamol tablet</t>
  </si>
  <si>
    <t>4 mg tablets PAC-1000 [Rx of asthma]</t>
  </si>
  <si>
    <t>Sodium chloride solution</t>
  </si>
  <si>
    <t>0.9%, 500 ml</t>
  </si>
  <si>
    <t xml:space="preserve">Silver sulfadiazine </t>
  </si>
  <si>
    <t xml:space="preserve">Streptomycin </t>
  </si>
  <si>
    <t>1 g vial [antibiotic]</t>
  </si>
  <si>
    <t xml:space="preserve">Sulfadoxine/pyrimethamine tablet </t>
  </si>
  <si>
    <t>(500 mg + 25 mg) [IPT for pregnant women]</t>
  </si>
  <si>
    <t xml:space="preserve">Tetracycline </t>
  </si>
  <si>
    <t>1% ointment TBE 5 g [Rx of conjunctivitis]</t>
  </si>
  <si>
    <t xml:space="preserve">Vitamin K </t>
  </si>
  <si>
    <t xml:space="preserve">Water for injection </t>
  </si>
  <si>
    <t>5ml BOX-50 [for diluting injections]</t>
  </si>
  <si>
    <t>10ml BOX-50 [for diluting injections]</t>
  </si>
  <si>
    <t xml:space="preserve">Zinc sulphate </t>
  </si>
  <si>
    <t>20mg tabs (only if new ORS with zinc not available for kits) PAC-500 [Rx of diarrhoea]</t>
  </si>
  <si>
    <t xml:space="preserve">Zinc oxide </t>
  </si>
  <si>
    <t>10% cream 500g [Rx of nappy rash in babies and other rashes]</t>
  </si>
  <si>
    <t>Apron with neckband, opaque, plastic, disp 100</t>
  </si>
  <si>
    <t>Autoclave tape 18mm x 50m</t>
  </si>
  <si>
    <t>Bandage elastic (crepe)- 10cm x 4m</t>
  </si>
  <si>
    <t>Bandage elastic (crepe)- 8cm x 4m</t>
  </si>
  <si>
    <t>Bandage gauze, N17, 7.5 cm x 4.5m</t>
  </si>
  <si>
    <t>Blade, for scalpel size 22 PAC-100</t>
  </si>
  <si>
    <t>Cannula, IV, short 18G, ster, disp</t>
  </si>
  <si>
    <t>Cannula, IV, short 22G, ster, disp</t>
  </si>
  <si>
    <t>Cannula, IV, short 24G, ster, disp</t>
  </si>
  <si>
    <t>Catheter, foley, Ch 14, ball, 5-15ml sterile, disp</t>
  </si>
  <si>
    <t>Catheter, urethral, female, Ch 12 disposable</t>
  </si>
  <si>
    <t>Cotton wool, 500g roll</t>
  </si>
  <si>
    <t>Drawsheet, plastic</t>
  </si>
  <si>
    <t>Extractor, mucus, 20ml ster, disp</t>
  </si>
  <si>
    <t>Gloves, latex, examination, small,  disposable, non-sterile</t>
  </si>
  <si>
    <t>Gloves, latex, examination, medium, disposable, non-sterile</t>
  </si>
  <si>
    <t>Gloves, latex, examination, large, disposable, non-sterile</t>
  </si>
  <si>
    <t>Gloves, surgical, 6 ster, disp pair</t>
  </si>
  <si>
    <t>Gloves, surgical, 7 ster, disp pair</t>
  </si>
  <si>
    <t>Gloves, surgical, 8 ster, disp pair</t>
  </si>
  <si>
    <t>Goggles, protection plastic, 1 pair</t>
  </si>
  <si>
    <t>Gauze Roll non sterile,4ply,36x100yds,90cmx90m</t>
  </si>
  <si>
    <t>Gauze-pad, sterile 12-Ply 10 x 10cm – PAC-5</t>
  </si>
  <si>
    <t>Gauze, Vaseline PAC-10</t>
  </si>
  <si>
    <t>Infusion giving set, with air release and Luer lock needle, 21 G x 1.5" (0.80 x 40 mm) (for bags/bottles)</t>
  </si>
  <si>
    <t>Infusion set, paediatric, 60 drops/ml, 120-140 cm, filter 15-20 micron, needle 23 G x 1", sharp airway</t>
  </si>
  <si>
    <t>IV Needles scalp vein 21 G</t>
  </si>
  <si>
    <t>IV Needles, scalp vein 25 G</t>
  </si>
  <si>
    <t>Tube, feeding (nasogastric), CH 8, disposable, sterile</t>
  </si>
  <si>
    <t>Tube, feeding (nasogastric), CH 10, disposable, sterile</t>
  </si>
  <si>
    <t>Tube, feeding (nasogastric), CH 12, disposable, sterile</t>
  </si>
  <si>
    <t>Plaster of Paris Bandage 6" (15cm) : 2.7m, per Dozen</t>
  </si>
  <si>
    <t>Sachet tablet plastic PAC-500/ for medicines 8x6cm</t>
  </si>
  <si>
    <t>Shield, nipple, silicone</t>
  </si>
  <si>
    <t>Suture – absorbable, DEC 3 (2/0) needle semi circle - cutting needle PAC – 12</t>
  </si>
  <si>
    <t>Suture – absorbable, DEC 3 (3/0) needle semi circle – round needle PAC 12</t>
  </si>
  <si>
    <t>Suture – non-absorbable, 2/0 needle semi-circle – cutting needle PAC 12</t>
  </si>
  <si>
    <t>Syringe, dispos, 0.05ml w/needle 25G for BCG BOX-100</t>
  </si>
  <si>
    <t>Syringe, dispos, 0.5ml w/needle 25G BOX-100</t>
  </si>
  <si>
    <t>Syringe, hypodermic, Luer, 2-part, 2 ml + needle 23 G x 1.25" (0.60 x 30 mm), disposable</t>
  </si>
  <si>
    <t>Syringe, hypodermic, Luer, 2-part, 5 ml + needle 21 G x 1.5" (0.80 x 40 mm), disposable</t>
  </si>
  <si>
    <t>Syringe, hypodermic, Luer, 2-part, 10 ml + needle 21 G x 1.5" (0.80 x 40 mm), disposable</t>
  </si>
  <si>
    <t>Syringe, hypodermic, Luer, 3-part, 20 ml, disposable</t>
  </si>
  <si>
    <t>Needle, hypodermic, Luer, 20 G x 1.5" (0.9 x 40 mm), disposable (Yellow)</t>
  </si>
  <si>
    <t>Blood bag CPDA single, 450 ml, with system</t>
  </si>
  <si>
    <t>Blood giving (transfusion) set, with needle 18 G x 1.5", 200 micron filter, 180 cm tubing (Polymed 7007)</t>
  </si>
  <si>
    <t>Tape, adhesive, perforated</t>
  </si>
  <si>
    <t>Tape, adhesive, Z.O. 2.5cmx5m</t>
  </si>
  <si>
    <t>Tape, umbilical</t>
  </si>
  <si>
    <t>Tongue depressor, wooden, dispos BOX-500</t>
  </si>
  <si>
    <t>Tourniquet</t>
  </si>
  <si>
    <t>TST (time, steam, temperature) control strips 100 strips</t>
  </si>
  <si>
    <t>Umbilical cord tie, 3mm, non-sterile, 100m</t>
  </si>
  <si>
    <t>HC</t>
  </si>
  <si>
    <t>PHU</t>
  </si>
  <si>
    <t>Total</t>
  </si>
  <si>
    <t>Regional</t>
  </si>
  <si>
    <t>500 mg PAC-1000 [Rx of pain &amp; fever]</t>
  </si>
  <si>
    <t>Phenoxymethylpenicillin</t>
  </si>
  <si>
    <t>250 mg PAC-1000 [Rx of tonsillitis]</t>
  </si>
  <si>
    <t xml:space="preserve">Primaquine </t>
  </si>
  <si>
    <t xml:space="preserve">15mg [Rx of P falciparum in combination with AL for adults; 0.25mg/kg for children] </t>
  </si>
  <si>
    <t>Quinine</t>
  </si>
  <si>
    <t>300 mg PAC-100 [2nd line Rx of severe malaria]</t>
  </si>
  <si>
    <t xml:space="preserve">Quinine </t>
  </si>
  <si>
    <t>Injection, 300 mg/ml, 2 ml vial [2nd line Rx of severe malaria]</t>
  </si>
  <si>
    <t xml:space="preserve">Ranitidine </t>
  </si>
  <si>
    <t>150 mg tabulets (as hydrochloride) [Rx acid reflux/ulcers]</t>
  </si>
  <si>
    <t>ReSoMal ORS sachets</t>
  </si>
  <si>
    <t>Children with severe malnutrition and dehydration</t>
  </si>
  <si>
    <t>Bandage tubular</t>
  </si>
  <si>
    <t>Blade, for scalpel size 10 PAC-100</t>
  </si>
  <si>
    <t>Compress, guaze 10x10cm PAC 100</t>
  </si>
  <si>
    <t>AMC/RHC</t>
  </si>
  <si>
    <t xml:space="preserve">Total AMC </t>
  </si>
  <si>
    <t>AMC</t>
  </si>
  <si>
    <t>AMC/HC</t>
  </si>
  <si>
    <t>UOM</t>
  </si>
  <si>
    <t>AMC/PHU</t>
  </si>
  <si>
    <t>QTY to be procured</t>
  </si>
  <si>
    <t xml:space="preserve"> Total Cost (USD$)</t>
  </si>
  <si>
    <t>Haemoglobin photometer, range 0-256 g/l, 10 seconds measure, mains/battery operated (HemoCue Hb 301)</t>
  </si>
  <si>
    <t>Cuvette, micro, for haemoglobin photometer (4 x 50 pcs.) (HemoCue 301)</t>
  </si>
  <si>
    <t>100 mg tablets [Rx parasitic worms]</t>
  </si>
  <si>
    <t>Multi-micronutrients</t>
  </si>
  <si>
    <t>PAC-1000 [nutritional support for pregnant women]</t>
  </si>
  <si>
    <t xml:space="preserve">Procaine benzylpencillin </t>
  </si>
  <si>
    <t xml:space="preserve">Desks for medical and administrative staff </t>
  </si>
  <si>
    <t xml:space="preserve">Seating  for staff and patients
</t>
  </si>
  <si>
    <t>Computers</t>
  </si>
  <si>
    <t>Internet Facility</t>
  </si>
  <si>
    <t>Ambulance</t>
  </si>
  <si>
    <t>Motobike</t>
  </si>
  <si>
    <t>Vehicle for Staff Use</t>
  </si>
  <si>
    <t>Condoms</t>
  </si>
  <si>
    <t>Male Car-1000</t>
  </si>
  <si>
    <t xml:space="preserve">Ethinylestradiol + Levonorgestrel </t>
  </si>
  <si>
    <t>30 mcg + 150 mcg</t>
  </si>
  <si>
    <t>Ethinylestradiol + Levonorgestrel</t>
  </si>
  <si>
    <t xml:space="preserve">Ethinylestradiol + Norethisterone </t>
  </si>
  <si>
    <t>30mcg + 1mg 21 tablet pack [Rx menstrual disturbances]</t>
  </si>
  <si>
    <t>30mcg + 1mg 28 tablet pack (7 inactive tablets) [Rx menstrual disturbances]</t>
  </si>
  <si>
    <t xml:space="preserve">Ethambutol </t>
  </si>
  <si>
    <t>400 mg tablets [Rx TB]</t>
  </si>
  <si>
    <t>IUD</t>
  </si>
  <si>
    <t>Mirena</t>
  </si>
  <si>
    <t xml:space="preserve">Levonorgestrel </t>
  </si>
  <si>
    <t>30 micrograms 28 tablet pack [pill for lactating women and those who cannot take combined pill]</t>
  </si>
  <si>
    <t>1500 micrograms, single dose</t>
  </si>
  <si>
    <t xml:space="preserve">Medroxy Progestrone (DMPA) </t>
  </si>
  <si>
    <t>Depot injection 150mg/ml 1ml vial [injectable contraception]</t>
  </si>
  <si>
    <t xml:space="preserve">Methylergometrine </t>
  </si>
  <si>
    <t>0.125mg tabs/ PAC-100 [Rx of uterine bleeding and for third stage of labour]</t>
  </si>
  <si>
    <t>3 million IU + benzylpenicillin 1 million IU, vials [antibiotic]</t>
  </si>
  <si>
    <t>Pyrazinamide tablet</t>
  </si>
  <si>
    <t>500 mg tablets [Rx TB]</t>
  </si>
  <si>
    <t xml:space="preserve"> </t>
  </si>
  <si>
    <t>Amitryptilline tab 25mg</t>
  </si>
  <si>
    <t xml:space="preserve">griseofulvin tab </t>
  </si>
  <si>
    <t>Ethinlyestradiol</t>
  </si>
  <si>
    <t xml:space="preserve">Dextrose inj 5% 500ml, </t>
  </si>
  <si>
    <t>Diazepam inj 5mg/ml</t>
  </si>
  <si>
    <t>Ascorbic acid tab 50mg</t>
  </si>
  <si>
    <t>Doxycycline tab 100mg</t>
  </si>
  <si>
    <t>ringer lactate sol 500ml</t>
  </si>
  <si>
    <t>Sodium chlordie sol 0.9% 500ml</t>
  </si>
  <si>
    <t>Sulfamethoxazole+trimethoprim tab 100mg+20mg</t>
  </si>
  <si>
    <t>Sulfamethoxazole+trimethoprim tab 400mg+80mg</t>
  </si>
  <si>
    <t>Acetazolamide</t>
  </si>
  <si>
    <t>Allopurinol</t>
  </si>
  <si>
    <t>Amphotericin</t>
  </si>
  <si>
    <t>Bisoprolol 10mg</t>
  </si>
  <si>
    <t>Atenolol tab 50mg</t>
  </si>
  <si>
    <t>Amolidipine tab 10mg</t>
  </si>
  <si>
    <t xml:space="preserve">hydrochlorothiazide 25mg tab </t>
  </si>
  <si>
    <t>budesonide inhaler  400mcg</t>
  </si>
  <si>
    <t>Nifedipine tab 20mg</t>
  </si>
  <si>
    <t xml:space="preserve">Carbimazole tab for thyrotoxicosis </t>
  </si>
  <si>
    <t>Ceftrioxone 1gm inj</t>
  </si>
  <si>
    <t>Ceftrioxone 250mg Inj</t>
  </si>
  <si>
    <t>Chlorpromazine for antipsychosis tab 75mg-300mg</t>
  </si>
  <si>
    <t>Cimetidine 400mg tab</t>
  </si>
  <si>
    <t>Ciporfloxacin tab 500mg, 250mg</t>
  </si>
  <si>
    <t>Citalopram tab 10mg</t>
  </si>
  <si>
    <t xml:space="preserve">fluoxetine 40mg tab </t>
  </si>
  <si>
    <t>Clarithromycin 250mg used for H.pylori</t>
  </si>
  <si>
    <t>Clofazimine cap 300mg for MB leprosy</t>
  </si>
  <si>
    <t>Co-amoxiclav 500mg/125mg</t>
  </si>
  <si>
    <t>Cotrimoxazole tab 400mg/80mg</t>
  </si>
  <si>
    <t>Dapsone 100mg tab</t>
  </si>
  <si>
    <t>Desferrioxamine</t>
  </si>
  <si>
    <t>enalapril tab 40m</t>
  </si>
  <si>
    <t xml:space="preserve">Furosemide tab 40mg </t>
  </si>
  <si>
    <t>Glibenclamide tab 5mg</t>
  </si>
  <si>
    <t>Haloperidol tab 30mg for psychosis</t>
  </si>
  <si>
    <t>hydralazine 10mg tab</t>
  </si>
  <si>
    <t>hydrocortisone 100mg/1ml</t>
  </si>
  <si>
    <t>Indomethacin</t>
  </si>
  <si>
    <t xml:space="preserve">Labetalol 100mg </t>
  </si>
  <si>
    <t>metformin 500mg</t>
  </si>
  <si>
    <t>montelukast tab 4 mg</t>
  </si>
  <si>
    <t>naloxone inj 0.4mg/1ml</t>
  </si>
  <si>
    <t xml:space="preserve">omeprazole 20mg tab </t>
  </si>
  <si>
    <t>Pethidine 50mg/1ml inj</t>
  </si>
  <si>
    <t>ranitidine 150mg</t>
  </si>
  <si>
    <t>simvastatin 40mg tab</t>
  </si>
  <si>
    <t xml:space="preserve">Sodium valporate 400mg </t>
  </si>
  <si>
    <t>Sodium cormoglycate IM 20mg/kg</t>
  </si>
  <si>
    <t>Paromomycin IM 15mg/kg</t>
  </si>
  <si>
    <t xml:space="preserve">Spironalctone </t>
  </si>
  <si>
    <t xml:space="preserve">theophyline </t>
  </si>
  <si>
    <t>zidovudine 300mg for virus</t>
  </si>
  <si>
    <t xml:space="preserve">tenofovir 300mg tab for virus </t>
  </si>
  <si>
    <t>Furosemide inj 1mg/kg IM</t>
  </si>
  <si>
    <t>Aminophyllline IV 25mg/1ml</t>
  </si>
  <si>
    <t>Aminophyllline tab 100mg</t>
  </si>
  <si>
    <t>Dexamethasone inj 4mg/1ml</t>
  </si>
  <si>
    <t>hydrocortisone acetate oint 15g 1%</t>
  </si>
  <si>
    <t>Insulin medium and short acting 100 IU/ml 10 vials</t>
  </si>
  <si>
    <t>Regional Hospital</t>
  </si>
  <si>
    <t>District Hospital</t>
  </si>
  <si>
    <t>Health Center</t>
  </si>
  <si>
    <t>Primary Health Unit</t>
  </si>
  <si>
    <t xml:space="preserve">Acetysalicylic acid 75mg for pre-eclamsia </t>
  </si>
  <si>
    <t>Adrenaline/epinephrine inj 1mg/1ml</t>
  </si>
  <si>
    <t>Azithromycin250mg tab</t>
  </si>
  <si>
    <t>Benzylpenicillin 600mg vial Inj</t>
  </si>
  <si>
    <t>Benzathine benzylpenicillin 2.4 MIU, 5 ml injection</t>
  </si>
  <si>
    <t>Cefixime 200mg tablet</t>
  </si>
  <si>
    <t>Erythromycin 250 mg tabs PAC-1000</t>
  </si>
  <si>
    <t>Fluconazole 150mg</t>
  </si>
  <si>
    <t>Lidocaine HCL 1% 20ml for injection</t>
  </si>
  <si>
    <t>Mebendazole 100 mg tablets [Rx parasitic worms]</t>
  </si>
  <si>
    <t>Mebendazole 500 mg tablets [Rx parasitic worms]</t>
  </si>
  <si>
    <t xml:space="preserve">Metronidazole 250 mg PAC-1000 </t>
  </si>
  <si>
    <t>Misoprostol 200 mg tabulets PAC-100</t>
  </si>
  <si>
    <t>Oxytocin Injection 10 IU/ml, 1 ml</t>
  </si>
  <si>
    <t>Polyvidone iodine solution 10%, 5 L</t>
  </si>
  <si>
    <t xml:space="preserve">Promethazine HCL  25mg PAC 500mg </t>
  </si>
  <si>
    <t>Salbutamol tablet 4 mg tablets PAC-1000</t>
  </si>
  <si>
    <t>Water for injection 5ml BOX-50</t>
  </si>
  <si>
    <t>Water for injection 10ml BOX-50</t>
  </si>
  <si>
    <t>Hydralazine 20 mg/ml amp BOX-5</t>
  </si>
  <si>
    <t xml:space="preserve">Phenobarbital tablet 50 mg </t>
  </si>
  <si>
    <t xml:space="preserve">Hyoscine butylbromide 10 mg tabulet </t>
  </si>
  <si>
    <t>Hyoscine butylbromide 10 mg tablet</t>
  </si>
  <si>
    <t xml:space="preserve">Promethazine HCL 25mg PAC 500mg </t>
  </si>
  <si>
    <t>Multi Vit Tab</t>
  </si>
  <si>
    <t>Multi Vit Syrup</t>
  </si>
  <si>
    <t xml:space="preserve">phenytoin  inj </t>
  </si>
  <si>
    <t>Metformin 500mg</t>
  </si>
  <si>
    <t>westergren sedimentation stand (e.s.r.), metal, for 10 pipettes</t>
  </si>
  <si>
    <t>tube, centrifuge, 50 ml (115 x 30 mm), conical bottom, graduated, with screw cap, sterile (1132024)</t>
  </si>
  <si>
    <t>test tubes, 75 x 12 mm (5 ml), plastic (1130711)</t>
  </si>
  <si>
    <t>test tubes, 75 x 10 mm, borosilicate glass (1070607)</t>
  </si>
  <si>
    <t>staining dish, plastic, vertical, Coplin, for 10 slides</t>
  </si>
  <si>
    <t>Salmonella Typhi O antigen suspension, 5 ml bottle (keep cool 2-8ºC)</t>
  </si>
  <si>
    <t>Salmonella Typhi H antigen suspension, 5 ml bottle (keep cool 2-8ºC)</t>
  </si>
  <si>
    <t>rinse liquid, for Mindray analysers, 20 litres can (A12-000048)</t>
  </si>
  <si>
    <t>pipette, Westergren, graduation 0 - 200 mm, length 300 mm (1101301)</t>
  </si>
  <si>
    <t>pipette tips, PP, for microlitre pipettes, 0-100 µl (yellow), conformity certified (Hecht 110)</t>
  </si>
  <si>
    <t>pipette tips, PP, for microlitre pipettes, 0 - 200 µl (yellow) (1130402)</t>
  </si>
  <si>
    <t>pipette tips, PP, for microlitre pipettes, 0 - 1000 µl (blue) (1130401)</t>
  </si>
  <si>
    <t>paper, thermical, for Mindray BC3200 Haematology analyser, 50 mm x 20 m (83 prints) roll A30-000001</t>
  </si>
  <si>
    <t>microscope slides 76 x 26 mm, thickness 1-1.2 mm, with frosted end (= writing section)</t>
  </si>
  <si>
    <t>microscope immersion oil, refractive index 1.50-1.52 (@ 23°C), 100 ml bottle</t>
  </si>
  <si>
    <t>microscope coverslip 22 x 22 mm</t>
  </si>
  <si>
    <t>lysing reagent, for Mindray analysers, 500 ml bottle (CFL Lyse A12-000084)</t>
  </si>
  <si>
    <t>lens tissue for microscopy, 9 x 14.5 cm</t>
  </si>
  <si>
    <t>HDL cholesterol test kit, 4 x 80 ml (Human 10018)</t>
  </si>
  <si>
    <t>Gram's-Hucker staining set, 4 x 240 ml (crystal violet oxylate/lugol PVP stabilised solution/differentiator fast (alcohol/aceton)/safranin) (RAL 361520) (UN3316/9/II)(Xn/Xi)</t>
  </si>
  <si>
    <t>diluent, for Mindray analysers, 20 litres can (A12-000047)</t>
  </si>
  <si>
    <t>creatinine test kit, 2 x 100 ml (Human Liquicolor 10051) (UN1824/8/II)</t>
  </si>
  <si>
    <t>container, stool, snap-on lid with spoon, 22 x 63 mm (18 ml), disposable (1131001)</t>
  </si>
  <si>
    <t>container, specimen, 60 ml, with screwcap, spoon, PP (1131004)</t>
  </si>
  <si>
    <t>aspartate aminotransferase (ASAT/GOT) test kit, liqui/UV, 10 x 10 ml (Human 12011) (keep cool 2-8ºC)</t>
  </si>
  <si>
    <t>applicator sticks, wood, with cotton tip, 15 cm</t>
  </si>
  <si>
    <t>analyser, haematology, automatic (Mindray BC-3600)</t>
  </si>
  <si>
    <t>ALAT/GPT test kit, liqui/UV, 10 x 10 ml (Human 12012) (keep cool 2-8ºC)</t>
  </si>
  <si>
    <t>needle, hypodermic, Luer, 25 G x 5/8" (0.50 x 16 mm), sterile, disposable (orange)</t>
  </si>
  <si>
    <t>needle, hypodermic, Luer, 24 G x 1" (0.55 x 25 mm), sterile, disposable (purple)</t>
  </si>
  <si>
    <t>needle, hypodermic, Luer, 23 G x 1" (0.60 x 25 mm), sterile, disposable (blue)</t>
  </si>
  <si>
    <t>needle, hypodermic, Luer, 22 G x 1.25" (0.70 x 30 mm), sterile, disposable (black)</t>
  </si>
  <si>
    <t>needle, hypodermic, Luer, 21 G x 1.5" (0.80 x 40 mm), sterile, disposable (green)</t>
  </si>
  <si>
    <t>needle, hypodermic, Luer, 19 G x 1.5" (1.10 x 40 mm), sterile, disposable (cream)</t>
  </si>
  <si>
    <t>gloves, gynaecological, latex, 15.5 inch, size 8.5, powdered, sterile, disposable pair</t>
  </si>
  <si>
    <t>gloves, gynaecological, latex, 15.5 inch, size 7.5, powdered, sterile, disposable pair</t>
  </si>
  <si>
    <t>gloves, gynaecological, latex, 15.5 inch, size 6.5, powdered, sterile, disposable pair</t>
  </si>
  <si>
    <t>face mask, surgical, 3 ply, with foldable noseclip, 2 elastic strings, blue, disposable</t>
  </si>
  <si>
    <t>catheter, Foley balloon, 2-way, silicone coated, 10 ml, CH 18, sterile, disposable</t>
  </si>
  <si>
    <t>warfarin sodium 5 mg tablet (blister)</t>
  </si>
  <si>
    <t>tranexamic acid 100 mg/ml injection 5 ml ampoule</t>
  </si>
  <si>
    <t>tramadol HCl 50 mg/ml injection 2 ml ampoule</t>
  </si>
  <si>
    <t>propranolol HCl 40 mg tablet</t>
  </si>
  <si>
    <t>prednisolone 5 mg tablet</t>
  </si>
  <si>
    <t>phenytoin sodium 100 mg coated tablet</t>
  </si>
  <si>
    <t>paracetamol 120 mg/5 ml oral solution 100 ml bottle</t>
  </si>
  <si>
    <t>paracetamol 10 mg/ml solution for infusion 50 ml bottle</t>
  </si>
  <si>
    <t>paracetamol 10 mg/ml solution for infusion 100 ml bottle</t>
  </si>
  <si>
    <t>multivitamin syrup 100 ml bottle</t>
  </si>
  <si>
    <t>morphine HCl 10 mg/ml injection 1 ml ampoule (narcotic drug, import license required)</t>
  </si>
  <si>
    <t>lithium carbonate 200 mg tablet</t>
  </si>
  <si>
    <t>lansoprazole 30 mg capsule</t>
  </si>
  <si>
    <t>insulin, human, NPH, 100 IU/ml, 10 ml vial (keep cool 2-8ºC) (Insulatard)</t>
  </si>
  <si>
    <t>insulin mixtard (30/70) 100 IU/ml, 10 ml vial (keep cool 2-8ºC) (Mixtard 30)</t>
  </si>
  <si>
    <t>heparin sodium 5,000 IU/ml injection 5 ml vial</t>
  </si>
  <si>
    <t>folic acid 5 mg tablet</t>
  </si>
  <si>
    <t>fluphenazine decanoate in oil 25 mg/ml injection 1 ml ampoule</t>
  </si>
  <si>
    <t>erythromycin ethylsuccinate 125 mg/5 ml powder for oral suspension 100 ml bottle</t>
  </si>
  <si>
    <t>digoxin 0.25 mg tablet</t>
  </si>
  <si>
    <t>diclofenac sodium 50 mg gastro-resistant tablet</t>
  </si>
  <si>
    <t>diclofenac sodium 25 mg/ml injection 3 ml ampoule</t>
  </si>
  <si>
    <t>carbamazepine 200 mg tablet (blister)</t>
  </si>
  <si>
    <t>calcium gluconate 100 mg/ml injection 10 ml ampoule</t>
  </si>
  <si>
    <t>atropine sulfate 1% eye drops 10 ml bottle</t>
  </si>
  <si>
    <t>anti-D (Rho) immunoglobulin 300 mcg (1,500 IU) for injection vial (keep cool 2-8ºC)</t>
  </si>
  <si>
    <t>amoxicillin 500 mg + clavulanic acid 125 mg film-coated tablet (blister)</t>
  </si>
  <si>
    <t>amoxicillin 125 mg + clavulanic acid 31.25 mg/5 ml powder for oral suspension 100 ml bottle</t>
  </si>
  <si>
    <t>aminophylline 25 mg/ml injection 10 ml ampoule</t>
  </si>
  <si>
    <t>Acetazolamide 250 mg tablet</t>
  </si>
  <si>
    <t>Amolidipine tab 10mg, 5 mg</t>
  </si>
  <si>
    <t>Co-amoxiclav 500mg/125mg tab</t>
  </si>
  <si>
    <t xml:space="preserve">beclomethasone 100 mcg/dose oral inhaler 200 doses </t>
  </si>
  <si>
    <t>benzhexol HCl (trihexyphenidyl) 2 mg-5 mg tablet</t>
  </si>
  <si>
    <t xml:space="preserve">Carbimazole 5mg tab for thyrotoxicosis </t>
  </si>
  <si>
    <t>enalapril tab 5mg, 20mg</t>
  </si>
  <si>
    <t xml:space="preserve">hydrochlorothiazide 25mg ,50mg tab </t>
  </si>
  <si>
    <t>Hyoscine butylbromide 20 mg/ml injection 1 ml</t>
  </si>
  <si>
    <t>multivitamin sugar coated tablet</t>
  </si>
  <si>
    <t xml:space="preserve">omeprazole 20mg, 40mg tab </t>
  </si>
  <si>
    <t xml:space="preserve"> Mising items according to the Somali STG in Line with EPHS 2015 and EML</t>
  </si>
  <si>
    <t xml:space="preserve">Extra items according to the Somali STG in line with EPHS EML </t>
  </si>
  <si>
    <t>Aluminium Hydroxide for antiacid</t>
  </si>
  <si>
    <t xml:space="preserve">Gentamycin Injection 40 mg/ml, 2 ml BOX-50 </t>
  </si>
  <si>
    <t>Cloxacillin 500 mg capsule [antibiotic]</t>
  </si>
  <si>
    <t>Ampicillin Powder for injection, 1 g, 500mg vial</t>
  </si>
  <si>
    <t>Amoxicillin 500 mg + clavulanic acid 125 mg film-coated tablet (blister)</t>
  </si>
  <si>
    <t>Vit K IM 1 mg [Routine newborn care)</t>
  </si>
  <si>
    <t>Microscopy</t>
  </si>
  <si>
    <t>Antistreptolysin O titer test (ASO)</t>
  </si>
  <si>
    <t xml:space="preserve">Ceftrioxone 250mg Inj </t>
  </si>
  <si>
    <t>20 mg/ml injection 1 ml  [Rx spasm of the genito-urinary tract or gastro- intestinal tract]</t>
  </si>
  <si>
    <t>4mg/1ml [Rx of anti-inflammatory disorders]</t>
  </si>
  <si>
    <t>1mg/kg IM [Rx of CVD and used as diuretics]</t>
  </si>
  <si>
    <t>40 mg tab[Rx of CVD and used as diuretics]</t>
  </si>
  <si>
    <t>Amlodipine tab 5 mg</t>
  </si>
  <si>
    <t>10 mg tab[Rx of HTN]</t>
  </si>
  <si>
    <t>5 mg tab[Rx of HTN]</t>
  </si>
  <si>
    <t>20 mg tab[Rx of HTN]</t>
  </si>
  <si>
    <t>5 mg tab[Rx of thyrotoxicosis]</t>
  </si>
  <si>
    <t xml:space="preserve">Carbimazole 5mg tab </t>
  </si>
  <si>
    <t>1gr inj vial [Rx of bacterial infections]</t>
  </si>
  <si>
    <t>250mg inj vial [Rx of bacterial infections]</t>
  </si>
  <si>
    <t>Ciporfloxacin tab 500mg</t>
  </si>
  <si>
    <t>500 mg tab[Rx of bacterial infection including UTI]</t>
  </si>
  <si>
    <t>Trio tablet (clarithromycin 500mg + lansoprazole 30mg + Amoxicillin 1000mg)</t>
  </si>
  <si>
    <t>[Rx of duedonal ulcer and H.Pylori infection]</t>
  </si>
  <si>
    <t>enalapril tab 5mg</t>
  </si>
  <si>
    <t>[Rx of diabetis]</t>
  </si>
  <si>
    <t>500mg tab [Rx of diabetis]</t>
  </si>
  <si>
    <t>0.4 mg/ml inj vial [Rx of suspected narcotic overdose]</t>
  </si>
  <si>
    <t>20mg tab [Rx of peptic ulcer]</t>
  </si>
  <si>
    <t>5mg tab [Rx of treating blood clots]</t>
  </si>
  <si>
    <t>125mg+31.25mg/5ml oral susp [Rx of bacterial infections]</t>
  </si>
  <si>
    <t>500mg+125mg film coated tab [Rx of bacterial infections]</t>
  </si>
  <si>
    <t>300mcg (1,500 IU) [Rx of Rhesus positive baby]</t>
  </si>
  <si>
    <t>1% eye drop 10ml [Rx of uveitis and iritis]</t>
  </si>
  <si>
    <t>100mcg/dose inhaler 200 doses [Rx of Asthma]</t>
  </si>
  <si>
    <t>100mg/ml inj 10ml amp[Rx of acute sympotamatic hypocalcemia]</t>
  </si>
  <si>
    <t>0.25mg tab[Rx of arrhythmias and heart failure]</t>
  </si>
  <si>
    <t>125mg/5ml oral susp 100ml bottle [Rx of bacterial infections]</t>
  </si>
  <si>
    <t>5,000 IU/ml inj 5ml vial[Rx of treating blood clots]</t>
  </si>
  <si>
    <t>10mg/ml inj 1ml amp [Rx of sever pain]</t>
  </si>
  <si>
    <t>120mg/5ml oral soln 100ml  [Rx of analgesic]</t>
  </si>
  <si>
    <t>5 mg tab[Rx of allergies, inflammation]</t>
  </si>
  <si>
    <t>50mg/ml inj 2ml amp [Rx of moderate and severe pain]</t>
  </si>
  <si>
    <t>14 blister</t>
  </si>
  <si>
    <t>Digoxin 0.25 mg tablet</t>
  </si>
  <si>
    <t>25 mg/ml injection 10 ml 5 ampoule [Rx of asthma]</t>
  </si>
  <si>
    <t xml:space="preserve">Salbutamol 100 mcg/dose oral inhaler 200 doses (CFC free) </t>
  </si>
  <si>
    <t>Atropine sulfate 1% eye drops 10 ml bottle</t>
  </si>
  <si>
    <t>Anti-D (Rho) immunoglobulin 300 mcg (1,500 IU) for injection vial (keep cool 2-8ºC)</t>
  </si>
  <si>
    <t>Amoxicillin 125 mg + clavulanic acid 31.25 mg/5 ml powder for oral suspension 100 ml bottle</t>
  </si>
  <si>
    <t>Warfarin sodium 5 mg tablet (blister)</t>
  </si>
  <si>
    <t>Naloxone inj 0.4mg/1ml</t>
  </si>
  <si>
    <t xml:space="preserve">Beclomethasone 100 mcg/dose oral inhaler 200 doses </t>
  </si>
  <si>
    <t>Calcium gluconate 100 mg/ml injection 10 ml ampoule</t>
  </si>
  <si>
    <t>100 mcg inhaler[Rx of Asthma]</t>
  </si>
  <si>
    <t xml:space="preserve">           </t>
  </si>
  <si>
    <t>200ml</t>
  </si>
  <si>
    <t>100 Pc</t>
  </si>
  <si>
    <t xml:space="preserve">200ml </t>
  </si>
  <si>
    <t>50 Pc</t>
  </si>
  <si>
    <t>20 L</t>
  </si>
  <si>
    <t>1000ml</t>
  </si>
  <si>
    <t>25 test</t>
  </si>
  <si>
    <t>500ml</t>
  </si>
  <si>
    <t>10 Pc</t>
  </si>
  <si>
    <t>100ml</t>
  </si>
  <si>
    <t>250 Pc</t>
  </si>
  <si>
    <t>Furosemide inj 20mg/2ml 5 Pack</t>
  </si>
  <si>
    <t xml:space="preserve">budesonide 160 mcg + Formoterol 4.5mcg </t>
  </si>
  <si>
    <t>160 mcg + 4.5mcg inhaler[Rx of Asthma]</t>
  </si>
  <si>
    <t>Esomprazole tab 20mg</t>
  </si>
  <si>
    <t>Spironolactone 100 mg tablet</t>
  </si>
  <si>
    <t>100mg tab[Rx of CVD and used as diuretics]</t>
  </si>
  <si>
    <t>1g infusion 100ml [Rx of analgesic]</t>
  </si>
  <si>
    <t>tranexamic acid 500 mg/ml injection 5 ml ampoule</t>
  </si>
  <si>
    <t>500mg/ml inj 5ml amp [Rx of prevent bleeding with hemophlia patients]</t>
  </si>
  <si>
    <t>Isopropyl alcohol 70% 500ml</t>
  </si>
  <si>
    <t>Compress paraffin</t>
  </si>
  <si>
    <t>Blade, for scalpel size 15, PAC-100</t>
  </si>
  <si>
    <t>Blade, for scalpel size 23, PAC-100</t>
  </si>
  <si>
    <t>Blade, for scalpel size 21, PAC-100</t>
  </si>
  <si>
    <t>Cannula, IV, short 20G, ster, disp</t>
  </si>
  <si>
    <t xml:space="preserve">IM 1 mg [Routine newborn care, one hour after delivery] pack of 5 </t>
  </si>
  <si>
    <t xml:space="preserve">[Rx of diabetis] Pack of 5 </t>
  </si>
  <si>
    <t>DH</t>
  </si>
  <si>
    <t>cleaning liquid, for Mindray analysers, 100 ml bottle (Probe Cleanser A12-000045)
no 350ml bottles available , total quantity converted to 100ml bottles</t>
  </si>
  <si>
    <t>Helicobacter Pylori test kit, Stool, cassette-type, 20 tests (Nadal 262001)</t>
  </si>
  <si>
    <t>Urea reagent</t>
  </si>
  <si>
    <t>Calcium reagent</t>
  </si>
  <si>
    <t>Pottasium reagent</t>
  </si>
  <si>
    <t>Sodium reagent</t>
  </si>
  <si>
    <t>Burcella test</t>
  </si>
  <si>
    <t>C reactive Protein (CRP) test</t>
  </si>
  <si>
    <t>Renal failure test (RFT)</t>
  </si>
  <si>
    <t>Otoscope,Mini Fiber Optic With Ophthalmoscope, Piece</t>
  </si>
  <si>
    <t>Centrifuge Machine (12-Tube Sq.) Flem Med Brand Piece</t>
  </si>
  <si>
    <t>ULTRASOUND 3 PROBES 15.6'' HD LED SCREEN</t>
  </si>
  <si>
    <t>Electrocardiogram (ECG) Machine- 12 Channel Comen 1200B ,Pc</t>
  </si>
  <si>
    <t>Nebulizer Compressor (Gima Brand) Piece</t>
  </si>
  <si>
    <t>Urine collecting bags</t>
  </si>
  <si>
    <t>Catheter, Foley balloon, 2-way, silicone coated, 10 ml, CH 16, sterile, disposable</t>
  </si>
  <si>
    <t>2mg/5ml syrup 60ml [Rx of itch and allergy]</t>
  </si>
  <si>
    <t>500mg tabs PAC-100 [Rx high BP in pregnancy]</t>
  </si>
  <si>
    <t>500mg Vaginal pessary PAC 1 [Rx of vaginal thrush]</t>
  </si>
  <si>
    <t xml:space="preserve">100mg PAC-100 [Rx of UTI] </t>
  </si>
  <si>
    <t>5L</t>
  </si>
  <si>
    <t xml:space="preserve">1% topical cream, 500 g [first aid Rx of burns] </t>
  </si>
  <si>
    <t>Soluble Insulin (Actrapid) Injection 100i.u/ml, 10ml Vial</t>
  </si>
  <si>
    <t>Paracetamol Infusion 1g, 100ml Vial for IV Infusion</t>
  </si>
  <si>
    <t xml:space="preserve">      </t>
  </si>
  <si>
    <t>Metronidazole injection USP 500mg</t>
  </si>
  <si>
    <t>500 mg/100 ml for intervenous infusion [Rx of pelvic inflammatory disease]</t>
  </si>
  <si>
    <t>Metronidazole injection, 500 mg/100 ml</t>
  </si>
  <si>
    <t>Propofol Injection 10 Mg/Ml 20Ml , 5 Pack</t>
  </si>
  <si>
    <t>Suxamethonium Chloride Injection 100mg (50mg/ml), 2ml Ampoule 10 pack</t>
  </si>
  <si>
    <t>Neostigmine Injection 2.5Mg, 1Ml Ampoule, 10 Pack</t>
  </si>
  <si>
    <t>100mg/ml, 2ml ampule 10 pack [Rx of Aneasthetics]</t>
  </si>
  <si>
    <t>2.5Mg, 1ml ampile,10 pack [Rx of Aneasthetics]</t>
  </si>
  <si>
    <t>10 Mg/Ml 20Ml , 5 Pack [Rx of Aneasthetics]</t>
  </si>
  <si>
    <t>needle, spinal, for injection &amp; lumbar punction, Quincke tip, 25 G x 3.5" (0.9 x 90 mm), sterile, disposable (yellow)</t>
  </si>
  <si>
    <t>needle, spinal, for injection &amp; lumbar punction, Quincke tip, 23 G x 3.5" (0.9 x 90 mm), sterile, disposable (yellow)</t>
  </si>
  <si>
    <t>needle, spinal, for injection &amp; lumbar punction, Quincke tip, 24 G x 3.5" (0.9 x 90 mm), sterile, disposable (yellow)</t>
  </si>
  <si>
    <t>needle, spinal, for injection &amp; lumbar punction, Quincke tip, 27 G x 1.5" (0.7 x 38 mm), sterile, disposable (black)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</si>
</sst>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([$$-409]* #,##0.00_);_([$$-409]* \(#,##0.00\);_([$$-409]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231F20"/>
      <name val="Calibri"/>
      <family val="2"/>
    </font>
    <font>
      <sz val="11"/>
      <color theme="1"/>
      <name val="Calibri (Body)"/>
    </font>
    <font>
      <sz val="10"/>
      <color theme="1"/>
      <name val="Calibri (Body)"/>
    </font>
    <font>
      <sz val="10"/>
      <color rgb="FFFF0000"/>
      <name val="Calibri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rgb="FF231F20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color rgb="FF231F20"/>
      <name val="Calibri"/>
      <family val="2"/>
    </font>
    <font>
      <sz val="10"/>
      <name val="Tahoma"/>
      <family val="2"/>
    </font>
    <font>
      <b/>
      <sz val="12"/>
      <color theme="1"/>
      <name val="Calibri"/>
      <family val="2"/>
      <scheme val="minor"/>
    </font>
    <font>
      <b/>
      <sz val="12"/>
      <color rgb="FF231F2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2" fillId="0" borderId="0"/>
    <xf numFmtId="44" fontId="1" fillId="0" borderId="0" applyFont="0" applyFill="0" applyBorder="0" applyAlignment="0" applyProtection="0"/>
  </cellStyleXfs>
  <cellXfs count="91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/>
    <xf numFmtId="0" fontId="0" fillId="0" borderId="1" xfId="0" applyBorder="1" applyAlignment="1">
      <alignment wrapText="1"/>
    </xf>
    <xf numFmtId="164" fontId="4" fillId="0" borderId="1" xfId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3" borderId="1" xfId="0" applyFill="1" applyBorder="1" applyAlignment="1">
      <alignment horizontal="right"/>
    </xf>
    <xf numFmtId="0" fontId="0" fillId="6" borderId="1" xfId="0" applyFill="1" applyBorder="1"/>
    <xf numFmtId="0" fontId="0" fillId="4" borderId="1" xfId="0" applyFill="1" applyBorder="1"/>
    <xf numFmtId="0" fontId="0" fillId="5" borderId="1" xfId="0" applyFill="1" applyBorder="1"/>
    <xf numFmtId="0" fontId="2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164" fontId="4" fillId="0" borderId="2" xfId="1" applyFont="1" applyFill="1" applyBorder="1" applyAlignment="1">
      <alignment vertical="center" wrapText="1"/>
    </xf>
    <xf numFmtId="0" fontId="2" fillId="0" borderId="1" xfId="0" applyFont="1" applyBorder="1"/>
    <xf numFmtId="0" fontId="0" fillId="0" borderId="4" xfId="0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4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10" fillId="0" borderId="1" xfId="0" applyFont="1" applyBorder="1" applyAlignment="1">
      <alignment wrapText="1"/>
    </xf>
    <xf numFmtId="0" fontId="2" fillId="9" borderId="1" xfId="0" applyFont="1" applyFill="1" applyBorder="1"/>
    <xf numFmtId="0" fontId="12" fillId="0" borderId="1" xfId="2" applyBorder="1" applyAlignment="1">
      <alignment wrapText="1"/>
    </xf>
    <xf numFmtId="0" fontId="0" fillId="0" borderId="8" xfId="0" applyBorder="1"/>
    <xf numFmtId="165" fontId="0" fillId="0" borderId="1" xfId="0" applyNumberFormat="1" applyBorder="1"/>
    <xf numFmtId="165" fontId="4" fillId="0" borderId="1" xfId="1" applyNumberFormat="1" applyFont="1" applyFill="1" applyBorder="1" applyAlignment="1">
      <alignment vertical="center" wrapText="1"/>
    </xf>
    <xf numFmtId="44" fontId="0" fillId="0" borderId="1" xfId="3" applyFont="1" applyBorder="1"/>
    <xf numFmtId="0" fontId="0" fillId="0" borderId="3" xfId="0" applyBorder="1"/>
    <xf numFmtId="44" fontId="17" fillId="8" borderId="9" xfId="3" applyFont="1" applyFill="1" applyBorder="1"/>
    <xf numFmtId="44" fontId="4" fillId="0" borderId="1" xfId="3" applyFont="1" applyFill="1" applyBorder="1" applyAlignment="1">
      <alignment vertical="center" wrapText="1"/>
    </xf>
    <xf numFmtId="44" fontId="4" fillId="0" borderId="6" xfId="3" applyFont="1" applyFill="1" applyBorder="1" applyAlignment="1">
      <alignment vertical="center" wrapText="1"/>
    </xf>
    <xf numFmtId="44" fontId="0" fillId="0" borderId="0" xfId="3" applyFont="1"/>
    <xf numFmtId="44" fontId="15" fillId="7" borderId="6" xfId="3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65" fontId="17" fillId="0" borderId="0" xfId="0" applyNumberFormat="1" applyFont="1"/>
    <xf numFmtId="165" fontId="18" fillId="0" borderId="1" xfId="1" applyNumberFormat="1" applyFont="1" applyFill="1" applyBorder="1" applyAlignment="1">
      <alignment vertical="center" wrapText="1"/>
    </xf>
    <xf numFmtId="0" fontId="12" fillId="9" borderId="1" xfId="2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0" fillId="9" borderId="1" xfId="0" applyFill="1" applyBorder="1"/>
    <xf numFmtId="0" fontId="4" fillId="9" borderId="1" xfId="0" applyFont="1" applyFill="1" applyBorder="1" applyAlignment="1">
      <alignment horizontal="right" vertical="center" wrapText="1"/>
    </xf>
    <xf numFmtId="0" fontId="4" fillId="9" borderId="1" xfId="0" applyFont="1" applyFill="1" applyBorder="1" applyAlignment="1">
      <alignment vertical="center" wrapText="1"/>
    </xf>
    <xf numFmtId="1" fontId="0" fillId="9" borderId="1" xfId="0" applyNumberFormat="1" applyFill="1" applyBorder="1"/>
    <xf numFmtId="0" fontId="14" fillId="9" borderId="1" xfId="2" applyFont="1" applyFill="1" applyBorder="1" applyAlignment="1">
      <alignment wrapText="1"/>
    </xf>
    <xf numFmtId="0" fontId="0" fillId="9" borderId="1" xfId="0" applyFill="1" applyBorder="1" applyAlignment="1">
      <alignment horizontal="right"/>
    </xf>
    <xf numFmtId="0" fontId="14" fillId="9" borderId="1" xfId="2" applyFont="1" applyFill="1" applyBorder="1"/>
    <xf numFmtId="0" fontId="16" fillId="9" borderId="1" xfId="0" applyFont="1" applyFill="1" applyBorder="1" applyAlignment="1">
      <alignment vertical="center" wrapText="1"/>
    </xf>
    <xf numFmtId="44" fontId="0" fillId="9" borderId="1" xfId="3" applyFont="1" applyFill="1" applyBorder="1"/>
    <xf numFmtId="44" fontId="4" fillId="9" borderId="6" xfId="3" applyFont="1" applyFill="1" applyBorder="1" applyAlignment="1">
      <alignment vertical="center" wrapText="1"/>
    </xf>
    <xf numFmtId="0" fontId="0" fillId="9" borderId="0" xfId="0" applyFill="1"/>
    <xf numFmtId="44" fontId="0" fillId="9" borderId="0" xfId="3" applyFont="1" applyFill="1"/>
    <xf numFmtId="44" fontId="2" fillId="9" borderId="0" xfId="3" applyFont="1" applyFill="1"/>
    <xf numFmtId="44" fontId="0" fillId="0" borderId="1" xfId="3" applyFont="1" applyBorder="1" applyAlignment="1">
      <alignment wrapText="1"/>
    </xf>
    <xf numFmtId="44" fontId="10" fillId="0" borderId="1" xfId="3" applyFont="1" applyBorder="1" applyAlignment="1">
      <alignment wrapText="1"/>
    </xf>
    <xf numFmtId="44" fontId="4" fillId="0" borderId="1" xfId="3" applyFont="1" applyBorder="1" applyAlignment="1">
      <alignment vertical="center" wrapText="1"/>
    </xf>
    <xf numFmtId="44" fontId="7" fillId="0" borderId="1" xfId="3" applyFont="1" applyBorder="1" applyAlignment="1">
      <alignment vertical="center" wrapText="1"/>
    </xf>
    <xf numFmtId="44" fontId="6" fillId="0" borderId="1" xfId="3" applyFont="1" applyBorder="1" applyAlignment="1">
      <alignment vertical="center" wrapText="1"/>
    </xf>
    <xf numFmtId="44" fontId="4" fillId="9" borderId="1" xfId="3" applyFont="1" applyFill="1" applyBorder="1" applyAlignment="1">
      <alignment vertical="center" wrapText="1"/>
    </xf>
    <xf numFmtId="44" fontId="0" fillId="0" borderId="4" xfId="3" applyFont="1" applyBorder="1"/>
    <xf numFmtId="44" fontId="11" fillId="8" borderId="5" xfId="3" applyFont="1" applyFill="1" applyBorder="1" applyAlignment="1">
      <alignment vertical="center" wrapText="1"/>
    </xf>
    <xf numFmtId="44" fontId="2" fillId="0" borderId="5" xfId="0" applyNumberFormat="1" applyFont="1" applyBorder="1"/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3" fillId="10" borderId="7" xfId="2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0" fontId="0" fillId="9" borderId="1" xfId="0" applyFill="1" applyBorder="1" applyAlignment="1">
      <alignment vertical="top" wrapText="1"/>
    </xf>
    <xf numFmtId="0" fontId="0" fillId="9" borderId="1" xfId="0" applyFill="1" applyBorder="1" applyAlignment="1">
      <alignment vertical="top"/>
    </xf>
    <xf numFmtId="0" fontId="12" fillId="9" borderId="1" xfId="2" applyFill="1" applyBorder="1" applyAlignment="1">
      <alignment vertical="top" wrapText="1"/>
    </xf>
    <xf numFmtId="0" fontId="14" fillId="9" borderId="1" xfId="2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164" fontId="4" fillId="0" borderId="1" xfId="1" applyFont="1" applyFill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3" borderId="1" xfId="0" applyFill="1" applyBorder="1" applyAlignment="1">
      <alignment horizontal="right" vertical="top"/>
    </xf>
    <xf numFmtId="0" fontId="0" fillId="6" borderId="1" xfId="0" applyFill="1" applyBorder="1" applyAlignment="1">
      <alignment vertical="top"/>
    </xf>
    <xf numFmtId="0" fontId="0" fillId="4" borderId="1" xfId="0" applyFill="1" applyBorder="1" applyAlignment="1">
      <alignment vertical="top"/>
    </xf>
    <xf numFmtId="0" fontId="0" fillId="5" borderId="1" xfId="0" applyFill="1" applyBorder="1" applyAlignment="1">
      <alignment vertical="top"/>
    </xf>
    <xf numFmtId="44" fontId="0" fillId="0" borderId="1" xfId="3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44" fontId="0" fillId="0" borderId="1" xfId="3" applyFont="1" applyBorder="1" applyAlignment="1">
      <alignment vertical="top"/>
    </xf>
    <xf numFmtId="44" fontId="4" fillId="0" borderId="1" xfId="3" applyFont="1" applyFill="1" applyBorder="1" applyAlignment="1">
      <alignment vertical="top" wrapText="1"/>
    </xf>
    <xf numFmtId="0" fontId="13" fillId="10" borderId="7" xfId="2" applyFont="1" applyFill="1" applyBorder="1" applyAlignment="1">
      <alignment horizontal="left" vertical="top"/>
    </xf>
  </cellXfs>
  <cellStyles count="4">
    <cellStyle name="Comma" xfId="1" builtinId="3"/>
    <cellStyle name="Currency" xfId="3" builtinId="4"/>
    <cellStyle name="Normal" xfId="0" builtinId="0"/>
    <cellStyle name="Normal 2" xfId="2" xr:uid="{00000000-0005-0000-0000-000003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siorg-my.sharepoint.com/personal/madan_psi_org/Documents/PSI/Damal%20Caafimaad/Puntland/Revised%20Proposal/Quantification/EM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ug"/>
      <sheetName val="Consumbles"/>
      <sheetName val="Labarotory"/>
      <sheetName val="All"/>
    </sheetNames>
    <sheetDataSet>
      <sheetData sheetId="0"/>
      <sheetData sheetId="1"/>
      <sheetData sheetId="2"/>
      <sheetData sheetId="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Abdirahman Ibrahim" id="{1CE59B3B-A39C-4499-9158-4122B6F0E2A7}" userId="S::ainuur@psi.org::5f30716b-3ebe-43f8-8dbd-361fccb1b29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7" dT="2023-08-15T18:37:26.11" personId="{1CE59B3B-A39C-4499-9158-4122B6F0E2A7}" id="{FA6397A0-BA42-44CA-A917-F4822A68263B}">
    <text xml:space="preserve">No need if CBC is available </text>
  </threadedComment>
  <threadedComment ref="B44" dT="2023-08-13T06:26:06.33" personId="{1CE59B3B-A39C-4499-9158-4122B6F0E2A7}" id="{AA338E30-E65D-4AE5-A1F7-1E93696BB1E4}">
    <text xml:space="preserve">It comes with the machine </text>
  </threadedComment>
  <threadedComment ref="B49" dT="2023-08-13T06:27:37.02" personId="{1CE59B3B-A39C-4499-9158-4122B6F0E2A7}" id="{D6AE428E-3453-48DE-843E-40A7B606B280}">
    <text>Currently its not used. The current machines use only lysing and diluent reagents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E22" dT="2023-08-10T09:10:35.94" personId="{1CE59B3B-A39C-4499-9158-4122B6F0E2A7}" id="{5983FB30-3711-4995-9310-C47158DB16E0}">
    <text xml:space="preserve">Look for combination </text>
  </threadedComment>
  <threadedComment ref="E31" dT="2023-08-10T09:14:51.81" personId="{1CE59B3B-A39C-4499-9158-4122B6F0E2A7}" id="{E8C7BB21-C1F4-4701-9B44-FB8BD32448CE}">
    <text xml:space="preserve">Look for combination 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2:Q162"/>
  <sheetViews>
    <sheetView topLeftCell="B1" zoomScale="68" zoomScaleNormal="100" workbookViewId="0">
      <pane ySplit="3" topLeftCell="A150" activePane="bottomLeft" state="frozen"/>
      <selection pane="bottomLeft" activeCell="P103" sqref="P103:P110"/>
    </sheetView>
  </sheetViews>
  <sheetFormatPr defaultColWidth="8.90625" defaultRowHeight="14.75"/>
  <cols>
    <col min="1" max="1" width="5.36328125" bestFit="1" customWidth="1"/>
    <col min="2" max="2" width="40.1328125" style="70" customWidth="1"/>
    <col min="3" max="3" width="64.26953125" style="70" customWidth="1"/>
    <col min="4" max="4" width="12.453125" customWidth="1"/>
    <col min="5" max="5" width="10.453125" customWidth="1"/>
    <col min="6" max="6" width="10.36328125" customWidth="1"/>
    <col min="7" max="7" width="11.90625" customWidth="1"/>
    <col min="8" max="8" width="7.81640625" customWidth="1"/>
    <col min="9" max="9" width="11.08984375" customWidth="1"/>
    <col min="10" max="11" width="8.81640625" customWidth="1"/>
    <col min="12" max="12" width="7.453125" bestFit="1" customWidth="1"/>
    <col min="13" max="13" width="11.6328125" customWidth="1"/>
    <col min="14" max="14" width="15.54296875" customWidth="1"/>
    <col min="15" max="15" width="19.1796875" customWidth="1"/>
    <col min="16" max="16" width="35.6796875" style="70" customWidth="1"/>
    <col min="17" max="17" width="12.453125" customWidth="1"/>
    <col min="18" max="18" width="21.453125" customWidth="1"/>
    <col min="19" max="19" width="16.453125" customWidth="1"/>
    <col min="20" max="20" width="17.453125" customWidth="1"/>
  </cols>
  <sheetData>
    <row r="2" spans="1:16">
      <c r="E2" s="2" t="s">
        <v>282</v>
      </c>
      <c r="F2" s="65" t="s">
        <v>603</v>
      </c>
      <c r="G2" s="66"/>
      <c r="H2" s="65" t="s">
        <v>279</v>
      </c>
      <c r="I2" s="66"/>
      <c r="J2" s="65" t="s">
        <v>280</v>
      </c>
      <c r="K2" s="66"/>
    </row>
    <row r="3" spans="1:16" s="3" customFormat="1" ht="29.5">
      <c r="A3" s="2" t="s">
        <v>59</v>
      </c>
      <c r="B3" s="71" t="s">
        <v>342</v>
      </c>
      <c r="C3" s="71" t="s">
        <v>61</v>
      </c>
      <c r="D3" s="2" t="s">
        <v>303</v>
      </c>
      <c r="E3" s="2" t="s">
        <v>301</v>
      </c>
      <c r="F3" s="15" t="s">
        <v>299</v>
      </c>
      <c r="G3" s="14" t="s">
        <v>300</v>
      </c>
      <c r="H3" s="15" t="s">
        <v>302</v>
      </c>
      <c r="I3" s="14" t="s">
        <v>300</v>
      </c>
      <c r="J3" s="15" t="s">
        <v>304</v>
      </c>
      <c r="K3" s="14" t="s">
        <v>300</v>
      </c>
      <c r="L3" s="2" t="s">
        <v>281</v>
      </c>
      <c r="M3" s="16" t="s">
        <v>305</v>
      </c>
      <c r="N3" s="2" t="s">
        <v>0</v>
      </c>
      <c r="O3" s="2" t="s">
        <v>306</v>
      </c>
      <c r="P3" s="79"/>
    </row>
    <row r="4" spans="1:16" s="3" customFormat="1">
      <c r="A4" s="1">
        <v>1</v>
      </c>
      <c r="B4" s="72" t="s">
        <v>62</v>
      </c>
      <c r="C4" s="72" t="s">
        <v>63</v>
      </c>
      <c r="D4">
        <v>30</v>
      </c>
      <c r="E4" s="9">
        <v>5</v>
      </c>
      <c r="F4" s="10">
        <v>3</v>
      </c>
      <c r="G4" s="10">
        <f>F4*5</f>
        <v>15</v>
      </c>
      <c r="H4" s="11">
        <v>1</v>
      </c>
      <c r="I4" s="11">
        <f>H4*34</f>
        <v>34</v>
      </c>
      <c r="J4" s="12"/>
      <c r="K4" s="12">
        <f>J4*56</f>
        <v>0</v>
      </c>
      <c r="L4" s="1">
        <f>E4+G4+I4+K4</f>
        <v>54</v>
      </c>
      <c r="M4" s="1">
        <f>L4*22</f>
        <v>1188</v>
      </c>
      <c r="N4" s="30">
        <v>0.8</v>
      </c>
      <c r="O4" s="33">
        <f>M4*N4</f>
        <v>950.40000000000009</v>
      </c>
      <c r="P4" s="79"/>
    </row>
    <row r="5" spans="1:16" s="3" customFormat="1">
      <c r="A5" s="1">
        <f>A4+1</f>
        <v>2</v>
      </c>
      <c r="B5" s="72" t="s">
        <v>64</v>
      </c>
      <c r="C5" s="72" t="s">
        <v>65</v>
      </c>
      <c r="D5" s="1">
        <v>100</v>
      </c>
      <c r="E5" s="9">
        <v>1</v>
      </c>
      <c r="F5" s="10">
        <v>0.3</v>
      </c>
      <c r="G5" s="10">
        <f>F5*5</f>
        <v>1.5</v>
      </c>
      <c r="H5" s="11"/>
      <c r="I5" s="11">
        <f t="shared" ref="I5:I80" si="0">H5*34</f>
        <v>0</v>
      </c>
      <c r="J5" s="12"/>
      <c r="K5" s="12">
        <f t="shared" ref="K5:K80" si="1">J5*56</f>
        <v>0</v>
      </c>
      <c r="L5" s="1">
        <f>E5+G5+I5+K5</f>
        <v>2.5</v>
      </c>
      <c r="M5" s="1">
        <f t="shared" ref="M5:M68" si="2">L5*22</f>
        <v>55</v>
      </c>
      <c r="N5" s="30">
        <v>4.59</v>
      </c>
      <c r="O5" s="33">
        <f t="shared" ref="O5:O80" si="3">M5*N5</f>
        <v>252.45</v>
      </c>
      <c r="P5" s="79"/>
    </row>
    <row r="6" spans="1:16" s="3" customFormat="1">
      <c r="A6" s="1">
        <f t="shared" ref="A6:A81" si="4">A5+1</f>
        <v>3</v>
      </c>
      <c r="B6" s="72" t="s">
        <v>66</v>
      </c>
      <c r="C6" s="72" t="s">
        <v>67</v>
      </c>
      <c r="D6" s="1">
        <v>10</v>
      </c>
      <c r="E6" s="9">
        <v>7</v>
      </c>
      <c r="F6" s="10">
        <v>2</v>
      </c>
      <c r="G6" s="10">
        <f t="shared" ref="G6:G81" si="5">F6*5</f>
        <v>10</v>
      </c>
      <c r="H6" s="11">
        <v>0.5</v>
      </c>
      <c r="I6" s="11">
        <f t="shared" si="0"/>
        <v>17</v>
      </c>
      <c r="J6" s="12">
        <v>0</v>
      </c>
      <c r="K6" s="12">
        <f t="shared" si="1"/>
        <v>0</v>
      </c>
      <c r="L6" s="1">
        <f t="shared" ref="L6:L79" si="6">E6+G6+I6+K6</f>
        <v>34</v>
      </c>
      <c r="M6" s="1">
        <f t="shared" si="2"/>
        <v>748</v>
      </c>
      <c r="N6" s="30">
        <v>2.36</v>
      </c>
      <c r="O6" s="33">
        <f t="shared" si="3"/>
        <v>1765.28</v>
      </c>
      <c r="P6" s="79"/>
    </row>
    <row r="7" spans="1:16" s="3" customFormat="1">
      <c r="A7" s="1">
        <f t="shared" si="4"/>
        <v>4</v>
      </c>
      <c r="B7" s="72" t="s">
        <v>68</v>
      </c>
      <c r="C7" s="72" t="s">
        <v>69</v>
      </c>
      <c r="D7" s="1">
        <v>100</v>
      </c>
      <c r="E7" s="9">
        <v>3</v>
      </c>
      <c r="F7" s="10">
        <v>2</v>
      </c>
      <c r="G7" s="10">
        <f t="shared" si="5"/>
        <v>10</v>
      </c>
      <c r="H7" s="11">
        <v>2</v>
      </c>
      <c r="I7" s="11">
        <f t="shared" si="0"/>
        <v>68</v>
      </c>
      <c r="J7" s="12">
        <v>0.5</v>
      </c>
      <c r="K7" s="12">
        <f>J7*56</f>
        <v>28</v>
      </c>
      <c r="L7" s="1">
        <f t="shared" si="6"/>
        <v>109</v>
      </c>
      <c r="M7" s="1">
        <f t="shared" si="2"/>
        <v>2398</v>
      </c>
      <c r="N7" s="30">
        <v>4.37</v>
      </c>
      <c r="O7" s="33">
        <f t="shared" si="3"/>
        <v>10479.26</v>
      </c>
      <c r="P7" s="79"/>
    </row>
    <row r="8" spans="1:16" s="3" customFormat="1">
      <c r="A8" s="1">
        <f t="shared" si="4"/>
        <v>5</v>
      </c>
      <c r="B8" s="72" t="s">
        <v>70</v>
      </c>
      <c r="C8" s="72" t="s">
        <v>71</v>
      </c>
      <c r="D8" s="1">
        <v>100</v>
      </c>
      <c r="E8" s="9">
        <v>4</v>
      </c>
      <c r="F8" s="10">
        <v>2</v>
      </c>
      <c r="G8" s="10">
        <f t="shared" si="5"/>
        <v>10</v>
      </c>
      <c r="H8" s="11">
        <v>1</v>
      </c>
      <c r="I8" s="11">
        <f t="shared" si="0"/>
        <v>34</v>
      </c>
      <c r="J8" s="12"/>
      <c r="K8" s="12">
        <f t="shared" si="1"/>
        <v>0</v>
      </c>
      <c r="L8" s="1">
        <f t="shared" si="6"/>
        <v>48</v>
      </c>
      <c r="M8" s="1">
        <f t="shared" si="2"/>
        <v>1056</v>
      </c>
      <c r="N8" s="30">
        <v>6.3</v>
      </c>
      <c r="O8" s="33">
        <f t="shared" si="3"/>
        <v>6652.8</v>
      </c>
      <c r="P8" s="79"/>
    </row>
    <row r="9" spans="1:16" s="3" customFormat="1">
      <c r="A9" s="1">
        <f t="shared" si="4"/>
        <v>6</v>
      </c>
      <c r="B9" s="72" t="s">
        <v>72</v>
      </c>
      <c r="C9" s="72" t="s">
        <v>73</v>
      </c>
      <c r="D9" s="1">
        <v>1000</v>
      </c>
      <c r="E9" s="9">
        <v>2</v>
      </c>
      <c r="F9" s="10">
        <v>1.5</v>
      </c>
      <c r="G9" s="10">
        <f t="shared" si="5"/>
        <v>7.5</v>
      </c>
      <c r="H9" s="11">
        <v>1</v>
      </c>
      <c r="I9" s="11">
        <f t="shared" si="0"/>
        <v>34</v>
      </c>
      <c r="J9" s="12">
        <v>0.5</v>
      </c>
      <c r="K9" s="12">
        <f t="shared" si="1"/>
        <v>28</v>
      </c>
      <c r="L9" s="1">
        <f t="shared" si="6"/>
        <v>71.5</v>
      </c>
      <c r="M9" s="1">
        <f t="shared" si="2"/>
        <v>1573</v>
      </c>
      <c r="N9" s="30">
        <v>2.46</v>
      </c>
      <c r="O9" s="33">
        <f t="shared" si="3"/>
        <v>3869.58</v>
      </c>
      <c r="P9" s="79"/>
    </row>
    <row r="10" spans="1:16" s="3" customFormat="1">
      <c r="A10" s="1">
        <f t="shared" si="4"/>
        <v>7</v>
      </c>
      <c r="B10" s="72" t="s">
        <v>74</v>
      </c>
      <c r="C10" s="73" t="s">
        <v>75</v>
      </c>
      <c r="D10" s="1">
        <v>1</v>
      </c>
      <c r="E10" s="9">
        <v>120</v>
      </c>
      <c r="F10" s="10">
        <v>40</v>
      </c>
      <c r="G10" s="10">
        <f t="shared" si="5"/>
        <v>200</v>
      </c>
      <c r="H10" s="11">
        <v>20</v>
      </c>
      <c r="I10" s="11">
        <f t="shared" si="0"/>
        <v>680</v>
      </c>
      <c r="J10" s="12">
        <v>10</v>
      </c>
      <c r="K10" s="12">
        <f t="shared" si="1"/>
        <v>560</v>
      </c>
      <c r="L10" s="1">
        <f t="shared" si="6"/>
        <v>1560</v>
      </c>
      <c r="M10" s="1">
        <f t="shared" si="2"/>
        <v>34320</v>
      </c>
      <c r="N10" s="30">
        <v>0.28999999999999998</v>
      </c>
      <c r="O10" s="33">
        <f t="shared" si="3"/>
        <v>9952.7999999999993</v>
      </c>
      <c r="P10" s="79"/>
    </row>
    <row r="11" spans="1:16" s="3" customFormat="1" ht="29.25" customHeight="1">
      <c r="A11" s="1">
        <f t="shared" si="4"/>
        <v>8</v>
      </c>
      <c r="B11" s="72" t="s">
        <v>76</v>
      </c>
      <c r="C11" s="72" t="s">
        <v>77</v>
      </c>
      <c r="D11" s="1">
        <v>1</v>
      </c>
      <c r="E11" s="9">
        <v>80</v>
      </c>
      <c r="F11" s="10">
        <v>30</v>
      </c>
      <c r="G11" s="10">
        <f t="shared" si="5"/>
        <v>150</v>
      </c>
      <c r="H11" s="11">
        <v>20</v>
      </c>
      <c r="I11" s="11">
        <f t="shared" si="0"/>
        <v>680</v>
      </c>
      <c r="J11" s="12"/>
      <c r="K11" s="12">
        <f t="shared" si="1"/>
        <v>0</v>
      </c>
      <c r="L11" s="1">
        <f t="shared" si="6"/>
        <v>910</v>
      </c>
      <c r="M11" s="1">
        <f t="shared" si="2"/>
        <v>20020</v>
      </c>
      <c r="N11" s="30">
        <v>0.18</v>
      </c>
      <c r="O11" s="33">
        <f t="shared" si="3"/>
        <v>3603.6</v>
      </c>
      <c r="P11" s="79"/>
    </row>
    <row r="12" spans="1:16" s="87" customFormat="1">
      <c r="A12" s="81">
        <f t="shared" si="4"/>
        <v>9</v>
      </c>
      <c r="B12" s="72" t="s">
        <v>78</v>
      </c>
      <c r="C12" s="72" t="s">
        <v>79</v>
      </c>
      <c r="D12" s="72">
        <v>6</v>
      </c>
      <c r="E12" s="82"/>
      <c r="F12" s="83"/>
      <c r="G12" s="83">
        <f t="shared" si="5"/>
        <v>0</v>
      </c>
      <c r="H12" s="84"/>
      <c r="I12" s="84">
        <f t="shared" si="0"/>
        <v>0</v>
      </c>
      <c r="J12" s="85"/>
      <c r="K12" s="85">
        <f t="shared" si="1"/>
        <v>0</v>
      </c>
      <c r="L12" s="72">
        <f t="shared" si="6"/>
        <v>0</v>
      </c>
      <c r="M12" s="72">
        <f t="shared" si="2"/>
        <v>0</v>
      </c>
      <c r="N12" s="86">
        <v>0.3</v>
      </c>
      <c r="O12" s="86">
        <f t="shared" si="3"/>
        <v>0</v>
      </c>
      <c r="P12" s="72"/>
    </row>
    <row r="13" spans="1:16" s="87" customFormat="1">
      <c r="A13" s="81">
        <f t="shared" si="4"/>
        <v>10</v>
      </c>
      <c r="B13" s="72" t="s">
        <v>80</v>
      </c>
      <c r="C13" s="72"/>
      <c r="D13" s="72">
        <v>75</v>
      </c>
      <c r="E13" s="82"/>
      <c r="F13" s="83"/>
      <c r="G13" s="83">
        <f t="shared" si="5"/>
        <v>0</v>
      </c>
      <c r="H13" s="84"/>
      <c r="I13" s="84">
        <f t="shared" si="0"/>
        <v>0</v>
      </c>
      <c r="J13" s="85"/>
      <c r="K13" s="85">
        <f t="shared" si="1"/>
        <v>0</v>
      </c>
      <c r="L13" s="72">
        <f t="shared" si="6"/>
        <v>0</v>
      </c>
      <c r="M13" s="72">
        <f t="shared" si="2"/>
        <v>0</v>
      </c>
      <c r="N13" s="86">
        <v>6.55</v>
      </c>
      <c r="O13" s="86">
        <f t="shared" si="3"/>
        <v>0</v>
      </c>
      <c r="P13" s="72"/>
    </row>
    <row r="14" spans="1:16" s="3" customFormat="1">
      <c r="A14" s="1">
        <f t="shared" si="4"/>
        <v>11</v>
      </c>
      <c r="B14" s="72" t="s">
        <v>81</v>
      </c>
      <c r="C14" s="72" t="s">
        <v>82</v>
      </c>
      <c r="D14" s="1">
        <v>1000</v>
      </c>
      <c r="E14" s="9">
        <v>0.5</v>
      </c>
      <c r="F14" s="10">
        <v>0.3</v>
      </c>
      <c r="G14" s="10">
        <f t="shared" si="5"/>
        <v>1.5</v>
      </c>
      <c r="H14" s="11">
        <v>0.1</v>
      </c>
      <c r="I14" s="11">
        <f t="shared" si="0"/>
        <v>3.4000000000000004</v>
      </c>
      <c r="J14" s="12"/>
      <c r="K14" s="12">
        <f t="shared" si="1"/>
        <v>0</v>
      </c>
      <c r="L14" s="1">
        <f t="shared" si="6"/>
        <v>5.4</v>
      </c>
      <c r="M14" s="1">
        <f t="shared" si="2"/>
        <v>118.80000000000001</v>
      </c>
      <c r="N14" s="30">
        <v>7.5</v>
      </c>
      <c r="O14" s="33">
        <f t="shared" si="3"/>
        <v>891.00000000000011</v>
      </c>
      <c r="P14" s="79"/>
    </row>
    <row r="15" spans="1:16" s="3" customFormat="1">
      <c r="A15" s="1">
        <f t="shared" si="4"/>
        <v>12</v>
      </c>
      <c r="B15" s="72" t="s">
        <v>83</v>
      </c>
      <c r="C15" s="72" t="s">
        <v>84</v>
      </c>
      <c r="D15" s="1">
        <v>10</v>
      </c>
      <c r="E15" s="9">
        <v>10</v>
      </c>
      <c r="F15" s="10">
        <v>3</v>
      </c>
      <c r="G15" s="10">
        <f t="shared" si="5"/>
        <v>15</v>
      </c>
      <c r="H15" s="11"/>
      <c r="I15" s="11">
        <f t="shared" si="0"/>
        <v>0</v>
      </c>
      <c r="J15" s="12"/>
      <c r="K15" s="12">
        <f t="shared" si="1"/>
        <v>0</v>
      </c>
      <c r="L15" s="1">
        <f t="shared" si="6"/>
        <v>25</v>
      </c>
      <c r="M15" s="1">
        <f t="shared" si="2"/>
        <v>550</v>
      </c>
      <c r="N15" s="30">
        <v>1.2</v>
      </c>
      <c r="O15" s="33">
        <f t="shared" si="3"/>
        <v>660</v>
      </c>
      <c r="P15" s="79"/>
    </row>
    <row r="16" spans="1:16" s="3" customFormat="1">
      <c r="A16" s="1">
        <f t="shared" si="4"/>
        <v>13</v>
      </c>
      <c r="B16" s="72" t="s">
        <v>85</v>
      </c>
      <c r="C16" s="72" t="s">
        <v>86</v>
      </c>
      <c r="D16" s="1">
        <v>6</v>
      </c>
      <c r="E16" s="9">
        <v>100</v>
      </c>
      <c r="F16" s="10">
        <v>60</v>
      </c>
      <c r="G16" s="10">
        <f t="shared" si="5"/>
        <v>300</v>
      </c>
      <c r="H16" s="11">
        <v>15</v>
      </c>
      <c r="I16" s="11">
        <f t="shared" si="0"/>
        <v>510</v>
      </c>
      <c r="J16" s="12">
        <v>0</v>
      </c>
      <c r="K16" s="12">
        <f t="shared" si="1"/>
        <v>0</v>
      </c>
      <c r="L16" s="1">
        <f t="shared" si="6"/>
        <v>910</v>
      </c>
      <c r="M16" s="1">
        <f t="shared" si="2"/>
        <v>20020</v>
      </c>
      <c r="N16" s="30">
        <v>1</v>
      </c>
      <c r="O16" s="33">
        <f t="shared" si="3"/>
        <v>20020</v>
      </c>
      <c r="P16" s="79"/>
    </row>
    <row r="17" spans="1:16" s="3" customFormat="1">
      <c r="A17" s="1">
        <f t="shared" si="4"/>
        <v>14</v>
      </c>
      <c r="B17" s="72" t="s">
        <v>87</v>
      </c>
      <c r="C17" s="72" t="s">
        <v>88</v>
      </c>
      <c r="D17" s="1">
        <v>1</v>
      </c>
      <c r="E17" s="9">
        <v>50</v>
      </c>
      <c r="F17" s="10">
        <v>20</v>
      </c>
      <c r="G17" s="10">
        <f t="shared" si="5"/>
        <v>100</v>
      </c>
      <c r="H17" s="11">
        <v>10</v>
      </c>
      <c r="I17" s="11">
        <f t="shared" si="0"/>
        <v>340</v>
      </c>
      <c r="J17" s="12"/>
      <c r="K17" s="12">
        <f t="shared" si="1"/>
        <v>0</v>
      </c>
      <c r="L17" s="1">
        <f t="shared" si="6"/>
        <v>490</v>
      </c>
      <c r="M17" s="1">
        <f t="shared" si="2"/>
        <v>10780</v>
      </c>
      <c r="N17" s="30">
        <v>0.39</v>
      </c>
      <c r="O17" s="33">
        <f t="shared" si="3"/>
        <v>4204.2</v>
      </c>
      <c r="P17" s="79"/>
    </row>
    <row r="18" spans="1:16" s="3" customFormat="1">
      <c r="A18" s="1">
        <f t="shared" si="4"/>
        <v>15</v>
      </c>
      <c r="B18" s="72" t="s">
        <v>89</v>
      </c>
      <c r="C18" s="72" t="s">
        <v>90</v>
      </c>
      <c r="D18" s="1">
        <v>1</v>
      </c>
      <c r="E18" s="9">
        <v>50</v>
      </c>
      <c r="F18" s="10">
        <v>20</v>
      </c>
      <c r="G18" s="10">
        <f t="shared" si="5"/>
        <v>100</v>
      </c>
      <c r="H18" s="11">
        <v>10</v>
      </c>
      <c r="I18" s="11">
        <f t="shared" si="0"/>
        <v>340</v>
      </c>
      <c r="J18" s="12">
        <v>5</v>
      </c>
      <c r="K18" s="12">
        <f t="shared" si="1"/>
        <v>280</v>
      </c>
      <c r="L18" s="1">
        <f t="shared" si="6"/>
        <v>770</v>
      </c>
      <c r="M18" s="1">
        <f t="shared" si="2"/>
        <v>16940</v>
      </c>
      <c r="N18" s="30">
        <v>0.16</v>
      </c>
      <c r="O18" s="33">
        <f t="shared" si="3"/>
        <v>2710.4</v>
      </c>
      <c r="P18" s="79"/>
    </row>
    <row r="19" spans="1:16" s="3" customFormat="1">
      <c r="A19" s="1">
        <f t="shared" si="4"/>
        <v>16</v>
      </c>
      <c r="B19" s="72" t="s">
        <v>91</v>
      </c>
      <c r="C19" s="72" t="s">
        <v>92</v>
      </c>
      <c r="D19" s="1">
        <v>1</v>
      </c>
      <c r="E19" s="9">
        <v>20</v>
      </c>
      <c r="F19" s="10">
        <v>10</v>
      </c>
      <c r="G19" s="10">
        <f t="shared" si="5"/>
        <v>50</v>
      </c>
      <c r="H19" s="11">
        <v>10</v>
      </c>
      <c r="I19" s="11">
        <f t="shared" si="0"/>
        <v>340</v>
      </c>
      <c r="J19" s="12">
        <v>2</v>
      </c>
      <c r="K19" s="12">
        <f t="shared" si="1"/>
        <v>112</v>
      </c>
      <c r="L19" s="1">
        <f t="shared" si="6"/>
        <v>522</v>
      </c>
      <c r="M19" s="1">
        <f t="shared" si="2"/>
        <v>11484</v>
      </c>
      <c r="N19" s="30">
        <v>0.48</v>
      </c>
      <c r="O19" s="33">
        <f t="shared" si="3"/>
        <v>5512.32</v>
      </c>
      <c r="P19" s="79"/>
    </row>
    <row r="20" spans="1:16" s="3" customFormat="1">
      <c r="A20" s="1">
        <f t="shared" si="4"/>
        <v>17</v>
      </c>
      <c r="B20" s="72" t="s">
        <v>93</v>
      </c>
      <c r="C20" s="72" t="s">
        <v>94</v>
      </c>
      <c r="D20" s="1">
        <v>1</v>
      </c>
      <c r="E20" s="9">
        <v>50</v>
      </c>
      <c r="F20" s="10">
        <v>20</v>
      </c>
      <c r="G20" s="10">
        <f t="shared" si="5"/>
        <v>100</v>
      </c>
      <c r="H20" s="11">
        <v>15</v>
      </c>
      <c r="I20" s="11">
        <f t="shared" si="0"/>
        <v>510</v>
      </c>
      <c r="J20" s="12">
        <v>0</v>
      </c>
      <c r="K20" s="12">
        <f t="shared" si="1"/>
        <v>0</v>
      </c>
      <c r="L20" s="1">
        <f t="shared" si="6"/>
        <v>660</v>
      </c>
      <c r="M20" s="1">
        <f t="shared" si="2"/>
        <v>14520</v>
      </c>
      <c r="N20" s="30">
        <v>0.1</v>
      </c>
      <c r="O20" s="33">
        <f t="shared" si="3"/>
        <v>1452</v>
      </c>
      <c r="P20" s="79"/>
    </row>
    <row r="21" spans="1:16" s="3" customFormat="1">
      <c r="A21" s="1">
        <f t="shared" si="4"/>
        <v>18</v>
      </c>
      <c r="B21" s="72" t="s">
        <v>95</v>
      </c>
      <c r="C21" s="72" t="s">
        <v>96</v>
      </c>
      <c r="D21" s="1">
        <v>1</v>
      </c>
      <c r="E21" s="9">
        <v>30</v>
      </c>
      <c r="F21" s="10">
        <v>10</v>
      </c>
      <c r="G21" s="10">
        <f t="shared" si="5"/>
        <v>50</v>
      </c>
      <c r="H21" s="11">
        <v>5</v>
      </c>
      <c r="I21" s="11">
        <f t="shared" si="0"/>
        <v>170</v>
      </c>
      <c r="J21" s="12">
        <v>0</v>
      </c>
      <c r="K21" s="12">
        <f t="shared" si="1"/>
        <v>0</v>
      </c>
      <c r="L21" s="1">
        <f t="shared" si="6"/>
        <v>250</v>
      </c>
      <c r="M21" s="1">
        <f t="shared" si="2"/>
        <v>5500</v>
      </c>
      <c r="N21" s="30">
        <v>0.39</v>
      </c>
      <c r="O21" s="33">
        <f t="shared" si="3"/>
        <v>2145</v>
      </c>
      <c r="P21" s="79"/>
    </row>
    <row r="22" spans="1:16" s="3" customFormat="1">
      <c r="A22" s="1">
        <f t="shared" si="4"/>
        <v>19</v>
      </c>
      <c r="B22" s="72" t="s">
        <v>97</v>
      </c>
      <c r="C22" s="72" t="s">
        <v>98</v>
      </c>
      <c r="D22" s="1">
        <v>1</v>
      </c>
      <c r="E22" s="9">
        <v>5</v>
      </c>
      <c r="F22" s="10">
        <v>3</v>
      </c>
      <c r="G22" s="10">
        <f t="shared" si="5"/>
        <v>15</v>
      </c>
      <c r="H22" s="11">
        <v>3</v>
      </c>
      <c r="I22" s="11">
        <f t="shared" si="0"/>
        <v>102</v>
      </c>
      <c r="J22" s="12">
        <v>2</v>
      </c>
      <c r="K22" s="12">
        <f t="shared" si="1"/>
        <v>112</v>
      </c>
      <c r="L22" s="1">
        <f t="shared" si="6"/>
        <v>234</v>
      </c>
      <c r="M22" s="1">
        <f t="shared" si="2"/>
        <v>5148</v>
      </c>
      <c r="N22" s="30">
        <v>1</v>
      </c>
      <c r="O22" s="33">
        <f t="shared" si="3"/>
        <v>5148</v>
      </c>
      <c r="P22" s="79"/>
    </row>
    <row r="23" spans="1:16" s="3" customFormat="1">
      <c r="A23" s="1">
        <f t="shared" si="4"/>
        <v>20</v>
      </c>
      <c r="B23" s="72" t="s">
        <v>99</v>
      </c>
      <c r="C23" s="72" t="s">
        <v>100</v>
      </c>
      <c r="D23" s="1">
        <v>100</v>
      </c>
      <c r="E23" s="9">
        <v>10</v>
      </c>
      <c r="F23" s="10">
        <v>10</v>
      </c>
      <c r="G23" s="10">
        <f t="shared" si="5"/>
        <v>50</v>
      </c>
      <c r="H23" s="11"/>
      <c r="I23" s="11">
        <f t="shared" si="0"/>
        <v>0</v>
      </c>
      <c r="J23" s="12"/>
      <c r="K23" s="12">
        <f t="shared" si="1"/>
        <v>0</v>
      </c>
      <c r="L23" s="1">
        <f t="shared" si="6"/>
        <v>60</v>
      </c>
      <c r="M23" s="1">
        <f t="shared" si="2"/>
        <v>1320</v>
      </c>
      <c r="N23" s="30">
        <v>1.28</v>
      </c>
      <c r="O23" s="33">
        <f t="shared" si="3"/>
        <v>1689.6000000000001</v>
      </c>
      <c r="P23" s="79"/>
    </row>
    <row r="24" spans="1:16" s="3" customFormat="1">
      <c r="A24" s="1">
        <f t="shared" si="4"/>
        <v>21</v>
      </c>
      <c r="B24" s="72" t="s">
        <v>101</v>
      </c>
      <c r="C24" s="72" t="s">
        <v>102</v>
      </c>
      <c r="D24" s="1">
        <v>1</v>
      </c>
      <c r="E24" s="9">
        <v>5</v>
      </c>
      <c r="F24" s="10">
        <v>3</v>
      </c>
      <c r="G24" s="10">
        <f t="shared" si="5"/>
        <v>15</v>
      </c>
      <c r="H24" s="11"/>
      <c r="I24" s="11">
        <f t="shared" si="0"/>
        <v>0</v>
      </c>
      <c r="J24" s="12"/>
      <c r="K24" s="12">
        <f t="shared" si="1"/>
        <v>0</v>
      </c>
      <c r="L24" s="1">
        <f t="shared" si="6"/>
        <v>20</v>
      </c>
      <c r="M24" s="1">
        <f t="shared" si="2"/>
        <v>440</v>
      </c>
      <c r="N24" s="30">
        <v>3</v>
      </c>
      <c r="O24" s="33">
        <f t="shared" si="3"/>
        <v>1320</v>
      </c>
      <c r="P24" s="79"/>
    </row>
    <row r="25" spans="1:16" s="3" customFormat="1">
      <c r="A25" s="1">
        <f t="shared" si="4"/>
        <v>22</v>
      </c>
      <c r="B25" s="72" t="s">
        <v>103</v>
      </c>
      <c r="C25" s="72" t="s">
        <v>104</v>
      </c>
      <c r="D25" s="1">
        <v>100</v>
      </c>
      <c r="E25" s="9">
        <v>0</v>
      </c>
      <c r="F25" s="10">
        <v>0</v>
      </c>
      <c r="G25" s="10">
        <f t="shared" si="5"/>
        <v>0</v>
      </c>
      <c r="H25" s="11"/>
      <c r="I25" s="11">
        <f t="shared" si="0"/>
        <v>0</v>
      </c>
      <c r="J25" s="12"/>
      <c r="K25" s="12">
        <f t="shared" si="1"/>
        <v>0</v>
      </c>
      <c r="L25" s="1">
        <f t="shared" si="6"/>
        <v>0</v>
      </c>
      <c r="M25" s="1">
        <f t="shared" si="2"/>
        <v>0</v>
      </c>
      <c r="N25" s="30">
        <v>3.69</v>
      </c>
      <c r="O25" s="33">
        <f t="shared" si="3"/>
        <v>0</v>
      </c>
      <c r="P25" s="79"/>
    </row>
    <row r="26" spans="1:16" s="3" customFormat="1">
      <c r="A26" s="1">
        <f t="shared" si="4"/>
        <v>23</v>
      </c>
      <c r="B26" s="72" t="s">
        <v>103</v>
      </c>
      <c r="C26" s="72" t="s">
        <v>105</v>
      </c>
      <c r="D26" s="1">
        <v>1</v>
      </c>
      <c r="E26" s="9">
        <v>0</v>
      </c>
      <c r="F26" s="10">
        <v>0</v>
      </c>
      <c r="G26" s="10">
        <f t="shared" si="5"/>
        <v>0</v>
      </c>
      <c r="H26" s="11"/>
      <c r="I26" s="11">
        <f t="shared" si="0"/>
        <v>0</v>
      </c>
      <c r="J26" s="12"/>
      <c r="K26" s="12">
        <f t="shared" si="1"/>
        <v>0</v>
      </c>
      <c r="L26" s="1">
        <f t="shared" si="6"/>
        <v>0</v>
      </c>
      <c r="M26" s="1">
        <f t="shared" si="2"/>
        <v>0</v>
      </c>
      <c r="N26" s="30">
        <v>10</v>
      </c>
      <c r="O26" s="33">
        <f t="shared" si="3"/>
        <v>0</v>
      </c>
      <c r="P26" s="79"/>
    </row>
    <row r="27" spans="1:16" s="3" customFormat="1">
      <c r="A27" s="1">
        <f t="shared" si="4"/>
        <v>24</v>
      </c>
      <c r="B27" s="72" t="s">
        <v>103</v>
      </c>
      <c r="C27" s="72" t="s">
        <v>106</v>
      </c>
      <c r="D27" s="1">
        <v>10</v>
      </c>
      <c r="E27" s="9">
        <v>0</v>
      </c>
      <c r="F27" s="10">
        <v>0</v>
      </c>
      <c r="G27" s="10">
        <f t="shared" si="5"/>
        <v>0</v>
      </c>
      <c r="H27" s="11"/>
      <c r="I27" s="11">
        <f t="shared" si="0"/>
        <v>0</v>
      </c>
      <c r="J27" s="12"/>
      <c r="K27" s="12">
        <f t="shared" si="1"/>
        <v>0</v>
      </c>
      <c r="L27" s="1">
        <f t="shared" si="6"/>
        <v>0</v>
      </c>
      <c r="M27" s="1">
        <f t="shared" si="2"/>
        <v>0</v>
      </c>
      <c r="N27" s="30">
        <v>5</v>
      </c>
      <c r="O27" s="33">
        <f t="shared" si="3"/>
        <v>0</v>
      </c>
      <c r="P27" s="79"/>
    </row>
    <row r="28" spans="1:16" s="3" customFormat="1">
      <c r="A28" s="1">
        <f t="shared" si="4"/>
        <v>25</v>
      </c>
      <c r="B28" s="72" t="s">
        <v>107</v>
      </c>
      <c r="C28" s="72" t="s">
        <v>108</v>
      </c>
      <c r="D28" s="1">
        <v>100</v>
      </c>
      <c r="E28" s="9">
        <v>4</v>
      </c>
      <c r="F28" s="10">
        <v>2</v>
      </c>
      <c r="G28" s="10">
        <f t="shared" si="5"/>
        <v>10</v>
      </c>
      <c r="H28" s="11">
        <v>2</v>
      </c>
      <c r="I28" s="11">
        <f t="shared" si="0"/>
        <v>68</v>
      </c>
      <c r="J28" s="12">
        <v>0.5</v>
      </c>
      <c r="K28" s="12">
        <f t="shared" si="1"/>
        <v>28</v>
      </c>
      <c r="L28" s="1">
        <f t="shared" si="6"/>
        <v>110</v>
      </c>
      <c r="M28" s="1">
        <f t="shared" si="2"/>
        <v>2420</v>
      </c>
      <c r="N28" s="30">
        <v>0.33</v>
      </c>
      <c r="O28" s="33">
        <f t="shared" si="3"/>
        <v>798.6</v>
      </c>
      <c r="P28" s="79"/>
    </row>
    <row r="29" spans="1:16" s="3" customFormat="1" ht="42" customHeight="1">
      <c r="A29" s="1">
        <f>A28+1</f>
        <v>26</v>
      </c>
      <c r="B29" s="72" t="s">
        <v>109</v>
      </c>
      <c r="C29" s="72" t="s">
        <v>110</v>
      </c>
      <c r="D29" s="1">
        <v>1</v>
      </c>
      <c r="E29" s="9">
        <v>4</v>
      </c>
      <c r="F29" s="10">
        <v>2</v>
      </c>
      <c r="G29" s="10">
        <f t="shared" si="5"/>
        <v>10</v>
      </c>
      <c r="H29" s="11">
        <v>0.7</v>
      </c>
      <c r="I29" s="11">
        <f t="shared" si="0"/>
        <v>23.799999999999997</v>
      </c>
      <c r="J29" s="12">
        <v>0.5</v>
      </c>
      <c r="K29" s="12">
        <f t="shared" si="1"/>
        <v>28</v>
      </c>
      <c r="L29" s="1">
        <f t="shared" si="6"/>
        <v>65.8</v>
      </c>
      <c r="M29" s="1">
        <f t="shared" si="2"/>
        <v>1447.6</v>
      </c>
      <c r="N29" s="30">
        <v>6.3</v>
      </c>
      <c r="O29" s="33">
        <f t="shared" si="3"/>
        <v>9119.8799999999992</v>
      </c>
      <c r="P29" s="79"/>
    </row>
    <row r="30" spans="1:16" s="3" customFormat="1">
      <c r="A30" s="1">
        <f t="shared" si="4"/>
        <v>27</v>
      </c>
      <c r="B30" s="72" t="s">
        <v>111</v>
      </c>
      <c r="C30" s="72" t="s">
        <v>112</v>
      </c>
      <c r="D30" s="1">
        <v>1</v>
      </c>
      <c r="E30" s="9">
        <v>6</v>
      </c>
      <c r="F30" s="10">
        <v>3</v>
      </c>
      <c r="G30" s="10">
        <f t="shared" si="5"/>
        <v>15</v>
      </c>
      <c r="H30" s="11">
        <v>2</v>
      </c>
      <c r="I30" s="11">
        <f t="shared" si="0"/>
        <v>68</v>
      </c>
      <c r="J30" s="12">
        <v>0.7</v>
      </c>
      <c r="K30" s="12">
        <f t="shared" si="1"/>
        <v>39.199999999999996</v>
      </c>
      <c r="L30" s="1">
        <f t="shared" si="6"/>
        <v>128.19999999999999</v>
      </c>
      <c r="M30" s="1">
        <f t="shared" si="2"/>
        <v>2820.3999999999996</v>
      </c>
      <c r="N30" s="30">
        <v>2.5</v>
      </c>
      <c r="O30" s="33">
        <f t="shared" si="3"/>
        <v>7050.9999999999991</v>
      </c>
      <c r="P30" s="79"/>
    </row>
    <row r="31" spans="1:16" s="3" customFormat="1">
      <c r="A31" s="1">
        <f t="shared" si="4"/>
        <v>28</v>
      </c>
      <c r="B31" s="72" t="s">
        <v>113</v>
      </c>
      <c r="C31" s="72" t="s">
        <v>620</v>
      </c>
      <c r="D31" s="1">
        <v>1</v>
      </c>
      <c r="E31" s="9">
        <v>60</v>
      </c>
      <c r="F31" s="10">
        <v>30</v>
      </c>
      <c r="G31" s="10">
        <f t="shared" si="5"/>
        <v>150</v>
      </c>
      <c r="H31" s="11">
        <v>15</v>
      </c>
      <c r="I31" s="11">
        <f t="shared" si="0"/>
        <v>510</v>
      </c>
      <c r="J31" s="12">
        <v>7</v>
      </c>
      <c r="K31" s="12">
        <f t="shared" si="1"/>
        <v>392</v>
      </c>
      <c r="L31" s="1">
        <f>E31+G31+I31+K31</f>
        <v>1112</v>
      </c>
      <c r="M31" s="1">
        <f t="shared" si="2"/>
        <v>24464</v>
      </c>
      <c r="N31" s="30">
        <v>0.23</v>
      </c>
      <c r="O31" s="33">
        <f t="shared" si="3"/>
        <v>5626.72</v>
      </c>
      <c r="P31" s="79"/>
    </row>
    <row r="32" spans="1:16" s="3" customFormat="1">
      <c r="A32" s="6"/>
      <c r="B32" s="72" t="s">
        <v>320</v>
      </c>
      <c r="C32" s="72" t="s">
        <v>321</v>
      </c>
      <c r="D32" s="6"/>
      <c r="E32" s="9"/>
      <c r="F32" s="10"/>
      <c r="G32" s="10"/>
      <c r="H32" s="11"/>
      <c r="I32" s="11"/>
      <c r="J32" s="12"/>
      <c r="K32" s="12"/>
      <c r="L32" s="6"/>
      <c r="M32" s="6">
        <f t="shared" si="2"/>
        <v>0</v>
      </c>
      <c r="N32" s="56"/>
      <c r="O32" s="56"/>
      <c r="P32" s="79"/>
    </row>
    <row r="33" spans="1:16" s="3" customFormat="1">
      <c r="A33" s="1">
        <f>A31+1</f>
        <v>29</v>
      </c>
      <c r="B33" s="72" t="s">
        <v>114</v>
      </c>
      <c r="C33" s="72" t="s">
        <v>115</v>
      </c>
      <c r="D33" s="1">
        <v>1</v>
      </c>
      <c r="E33" s="9">
        <v>20</v>
      </c>
      <c r="F33" s="10">
        <v>15</v>
      </c>
      <c r="G33" s="10">
        <f t="shared" si="5"/>
        <v>75</v>
      </c>
      <c r="H33" s="11">
        <v>10</v>
      </c>
      <c r="I33" s="11">
        <f t="shared" si="0"/>
        <v>340</v>
      </c>
      <c r="J33" s="12">
        <v>5</v>
      </c>
      <c r="K33" s="12">
        <f t="shared" si="1"/>
        <v>280</v>
      </c>
      <c r="L33" s="1">
        <f t="shared" si="6"/>
        <v>715</v>
      </c>
      <c r="M33" s="1">
        <f t="shared" si="2"/>
        <v>15730</v>
      </c>
      <c r="N33" s="30">
        <v>0.15</v>
      </c>
      <c r="O33" s="33">
        <f t="shared" si="3"/>
        <v>2359.5</v>
      </c>
      <c r="P33" s="79"/>
    </row>
    <row r="34" spans="1:16" s="3" customFormat="1">
      <c r="A34" s="1">
        <f t="shared" si="4"/>
        <v>30</v>
      </c>
      <c r="B34" s="72" t="s">
        <v>114</v>
      </c>
      <c r="C34" s="72" t="s">
        <v>622</v>
      </c>
      <c r="D34" s="1">
        <v>1</v>
      </c>
      <c r="E34" s="9">
        <v>30</v>
      </c>
      <c r="F34" s="10">
        <v>10</v>
      </c>
      <c r="G34" s="10">
        <f t="shared" si="5"/>
        <v>50</v>
      </c>
      <c r="H34" s="11">
        <v>10</v>
      </c>
      <c r="I34" s="11">
        <f t="shared" si="0"/>
        <v>340</v>
      </c>
      <c r="J34" s="12">
        <v>5</v>
      </c>
      <c r="K34" s="12">
        <f t="shared" si="1"/>
        <v>280</v>
      </c>
      <c r="L34" s="1">
        <f t="shared" si="6"/>
        <v>700</v>
      </c>
      <c r="M34" s="1">
        <f t="shared" si="2"/>
        <v>15400</v>
      </c>
      <c r="N34" s="30">
        <v>0.33</v>
      </c>
      <c r="O34" s="33">
        <f t="shared" si="3"/>
        <v>5082</v>
      </c>
      <c r="P34" s="79"/>
    </row>
    <row r="35" spans="1:16" s="3" customFormat="1">
      <c r="A35" s="1">
        <f t="shared" si="4"/>
        <v>31</v>
      </c>
      <c r="B35" s="72" t="s">
        <v>116</v>
      </c>
      <c r="C35" s="72" t="s">
        <v>117</v>
      </c>
      <c r="D35" s="1">
        <v>100</v>
      </c>
      <c r="E35" s="9">
        <v>4</v>
      </c>
      <c r="F35" s="10">
        <v>2</v>
      </c>
      <c r="G35" s="10">
        <f t="shared" si="5"/>
        <v>10</v>
      </c>
      <c r="H35" s="11"/>
      <c r="I35" s="11">
        <f t="shared" si="0"/>
        <v>0</v>
      </c>
      <c r="J35" s="12"/>
      <c r="K35" s="12">
        <f t="shared" si="1"/>
        <v>0</v>
      </c>
      <c r="L35" s="1">
        <f t="shared" si="6"/>
        <v>14</v>
      </c>
      <c r="M35" s="1">
        <f t="shared" si="2"/>
        <v>308</v>
      </c>
      <c r="N35" s="30">
        <v>2.62</v>
      </c>
      <c r="O35" s="33">
        <f t="shared" si="3"/>
        <v>806.96</v>
      </c>
      <c r="P35" s="79"/>
    </row>
    <row r="36" spans="1:16" s="3" customFormat="1">
      <c r="A36" s="1">
        <f t="shared" si="4"/>
        <v>32</v>
      </c>
      <c r="B36" s="72" t="s">
        <v>118</v>
      </c>
      <c r="C36" s="72" t="s">
        <v>119</v>
      </c>
      <c r="D36" s="1">
        <v>1000</v>
      </c>
      <c r="E36" s="9">
        <v>0.1</v>
      </c>
      <c r="F36" s="10">
        <v>0.05</v>
      </c>
      <c r="G36" s="10">
        <f t="shared" si="5"/>
        <v>0.25</v>
      </c>
      <c r="H36" s="11"/>
      <c r="I36" s="11">
        <f t="shared" si="0"/>
        <v>0</v>
      </c>
      <c r="J36" s="12"/>
      <c r="K36" s="12">
        <f t="shared" si="1"/>
        <v>0</v>
      </c>
      <c r="L36" s="1">
        <f t="shared" si="6"/>
        <v>0.35</v>
      </c>
      <c r="M36" s="1">
        <f t="shared" si="2"/>
        <v>7.6999999999999993</v>
      </c>
      <c r="N36" s="30">
        <v>40</v>
      </c>
      <c r="O36" s="33">
        <f t="shared" si="3"/>
        <v>308</v>
      </c>
      <c r="P36" s="79"/>
    </row>
    <row r="37" spans="1:16" s="3" customFormat="1">
      <c r="A37" s="1">
        <f t="shared" si="4"/>
        <v>33</v>
      </c>
      <c r="B37" s="72" t="s">
        <v>120</v>
      </c>
      <c r="C37" s="72" t="s">
        <v>121</v>
      </c>
      <c r="D37" s="1">
        <v>1</v>
      </c>
      <c r="E37" s="9">
        <v>130</v>
      </c>
      <c r="F37" s="10">
        <v>25</v>
      </c>
      <c r="G37" s="10">
        <f t="shared" si="5"/>
        <v>125</v>
      </c>
      <c r="H37" s="11">
        <v>18</v>
      </c>
      <c r="I37" s="11">
        <f t="shared" si="0"/>
        <v>612</v>
      </c>
      <c r="J37" s="12">
        <v>5</v>
      </c>
      <c r="K37" s="12">
        <f>J37*30</f>
        <v>150</v>
      </c>
      <c r="L37" s="1">
        <f t="shared" si="6"/>
        <v>1017</v>
      </c>
      <c r="M37" s="1">
        <f t="shared" si="2"/>
        <v>22374</v>
      </c>
      <c r="N37" s="30">
        <v>0.45</v>
      </c>
      <c r="O37" s="33">
        <f t="shared" si="3"/>
        <v>10068.300000000001</v>
      </c>
      <c r="P37" s="79"/>
    </row>
    <row r="38" spans="1:16" s="3" customFormat="1">
      <c r="A38" s="1">
        <f t="shared" si="4"/>
        <v>34</v>
      </c>
      <c r="B38" s="72" t="s">
        <v>120</v>
      </c>
      <c r="C38" s="72" t="s">
        <v>122</v>
      </c>
      <c r="D38" s="1">
        <v>1</v>
      </c>
      <c r="E38" s="9">
        <v>80</v>
      </c>
      <c r="F38" s="10">
        <v>20</v>
      </c>
      <c r="G38" s="10">
        <f t="shared" si="5"/>
        <v>100</v>
      </c>
      <c r="H38" s="11">
        <v>10</v>
      </c>
      <c r="I38" s="11">
        <f t="shared" si="0"/>
        <v>340</v>
      </c>
      <c r="J38" s="12"/>
      <c r="K38" s="12">
        <f t="shared" si="1"/>
        <v>0</v>
      </c>
      <c r="L38" s="1">
        <f t="shared" si="6"/>
        <v>520</v>
      </c>
      <c r="M38" s="1">
        <f t="shared" si="2"/>
        <v>11440</v>
      </c>
      <c r="N38" s="30">
        <v>0.76</v>
      </c>
      <c r="O38" s="33">
        <f t="shared" si="3"/>
        <v>8694.4</v>
      </c>
      <c r="P38" s="79"/>
    </row>
    <row r="39" spans="1:16" s="3" customFormat="1">
      <c r="A39" s="1">
        <f t="shared" si="4"/>
        <v>35</v>
      </c>
      <c r="B39" s="72" t="s">
        <v>123</v>
      </c>
      <c r="C39" s="72" t="s">
        <v>124</v>
      </c>
      <c r="D39" s="1">
        <v>10</v>
      </c>
      <c r="E39" s="9">
        <v>5</v>
      </c>
      <c r="F39" s="10">
        <v>0.5</v>
      </c>
      <c r="G39" s="10">
        <f t="shared" si="5"/>
        <v>2.5</v>
      </c>
      <c r="H39" s="11">
        <v>0.5</v>
      </c>
      <c r="I39" s="11">
        <f t="shared" si="0"/>
        <v>17</v>
      </c>
      <c r="J39" s="12"/>
      <c r="K39" s="12">
        <f t="shared" si="1"/>
        <v>0</v>
      </c>
      <c r="L39" s="1">
        <f t="shared" si="6"/>
        <v>24.5</v>
      </c>
      <c r="M39" s="1">
        <f t="shared" si="2"/>
        <v>539</v>
      </c>
      <c r="N39" s="30">
        <v>3.22</v>
      </c>
      <c r="O39" s="33">
        <f t="shared" si="3"/>
        <v>1735.5800000000002</v>
      </c>
      <c r="P39" s="79">
        <v>2.4</v>
      </c>
    </row>
    <row r="40" spans="1:16" s="3" customFormat="1">
      <c r="A40" s="1">
        <f t="shared" si="4"/>
        <v>36</v>
      </c>
      <c r="B40" s="72" t="s">
        <v>123</v>
      </c>
      <c r="C40" s="72" t="s">
        <v>125</v>
      </c>
      <c r="D40" s="1">
        <v>10</v>
      </c>
      <c r="E40" s="9">
        <v>5</v>
      </c>
      <c r="F40" s="10">
        <v>2</v>
      </c>
      <c r="G40" s="10">
        <f t="shared" si="5"/>
        <v>10</v>
      </c>
      <c r="H40" s="11"/>
      <c r="I40" s="11">
        <f t="shared" si="0"/>
        <v>0</v>
      </c>
      <c r="J40" s="12"/>
      <c r="K40" s="12">
        <f t="shared" si="1"/>
        <v>0</v>
      </c>
      <c r="L40" s="1">
        <f t="shared" si="6"/>
        <v>15</v>
      </c>
      <c r="M40" s="1">
        <f t="shared" si="2"/>
        <v>330</v>
      </c>
      <c r="N40" s="30">
        <v>1.52</v>
      </c>
      <c r="O40" s="33">
        <f t="shared" si="3"/>
        <v>501.6</v>
      </c>
      <c r="P40" s="79"/>
    </row>
    <row r="41" spans="1:16" s="3" customFormat="1">
      <c r="A41" s="1">
        <f t="shared" si="4"/>
        <v>37</v>
      </c>
      <c r="B41" s="72" t="s">
        <v>126</v>
      </c>
      <c r="C41" s="72" t="s">
        <v>127</v>
      </c>
      <c r="D41" s="1">
        <v>10</v>
      </c>
      <c r="E41" s="9">
        <v>10</v>
      </c>
      <c r="F41" s="10">
        <v>5</v>
      </c>
      <c r="G41" s="10">
        <f t="shared" si="5"/>
        <v>25</v>
      </c>
      <c r="H41" s="11"/>
      <c r="I41" s="11">
        <f t="shared" si="0"/>
        <v>0</v>
      </c>
      <c r="J41" s="12"/>
      <c r="K41" s="12">
        <f t="shared" si="1"/>
        <v>0</v>
      </c>
      <c r="L41" s="1">
        <f t="shared" si="6"/>
        <v>35</v>
      </c>
      <c r="M41" s="1">
        <f t="shared" si="2"/>
        <v>770</v>
      </c>
      <c r="N41" s="30">
        <v>5.82</v>
      </c>
      <c r="O41" s="33">
        <f t="shared" si="3"/>
        <v>4481.4000000000005</v>
      </c>
      <c r="P41" s="79"/>
    </row>
    <row r="42" spans="1:16" s="3" customFormat="1">
      <c r="A42" s="1"/>
      <c r="B42" s="74" t="s">
        <v>322</v>
      </c>
      <c r="C42" s="72" t="s">
        <v>323</v>
      </c>
      <c r="D42" s="1"/>
      <c r="E42" s="9"/>
      <c r="F42" s="10"/>
      <c r="G42" s="10"/>
      <c r="H42" s="11"/>
      <c r="I42" s="11"/>
      <c r="J42" s="12"/>
      <c r="K42" s="12"/>
      <c r="L42" s="1"/>
      <c r="M42" s="1">
        <f t="shared" si="2"/>
        <v>0</v>
      </c>
      <c r="N42" s="30"/>
      <c r="O42" s="33"/>
      <c r="P42" s="79"/>
    </row>
    <row r="43" spans="1:16" s="3" customFormat="1">
      <c r="A43" s="24"/>
      <c r="B43" s="74" t="s">
        <v>324</v>
      </c>
      <c r="C43" s="74" t="s">
        <v>323</v>
      </c>
      <c r="D43" s="24"/>
      <c r="E43" s="9"/>
      <c r="F43" s="10"/>
      <c r="G43" s="10"/>
      <c r="H43" s="11"/>
      <c r="I43" s="11"/>
      <c r="J43" s="12"/>
      <c r="K43" s="12"/>
      <c r="L43" s="24"/>
      <c r="M43" s="24">
        <f t="shared" si="2"/>
        <v>0</v>
      </c>
      <c r="N43" s="57"/>
      <c r="O43" s="57"/>
      <c r="P43" s="79"/>
    </row>
    <row r="44" spans="1:16" s="3" customFormat="1">
      <c r="A44" s="24"/>
      <c r="B44" s="74" t="s">
        <v>325</v>
      </c>
      <c r="C44" s="74" t="s">
        <v>326</v>
      </c>
      <c r="D44" s="24"/>
      <c r="E44" s="9"/>
      <c r="F44" s="10"/>
      <c r="G44" s="10"/>
      <c r="H44" s="11"/>
      <c r="I44" s="11"/>
      <c r="J44" s="12"/>
      <c r="K44" s="12"/>
      <c r="L44" s="24"/>
      <c r="M44" s="24">
        <f t="shared" si="2"/>
        <v>0</v>
      </c>
      <c r="N44" s="57"/>
      <c r="O44" s="57"/>
      <c r="P44" s="79"/>
    </row>
    <row r="45" spans="1:16" s="3" customFormat="1">
      <c r="A45" s="24"/>
      <c r="B45" s="74" t="s">
        <v>325</v>
      </c>
      <c r="C45" s="74" t="s">
        <v>327</v>
      </c>
      <c r="D45" s="24"/>
      <c r="E45" s="9"/>
      <c r="F45" s="10"/>
      <c r="G45" s="10"/>
      <c r="H45" s="11"/>
      <c r="I45" s="11"/>
      <c r="J45" s="12"/>
      <c r="K45" s="12"/>
      <c r="L45" s="24"/>
      <c r="M45" s="24">
        <f t="shared" si="2"/>
        <v>0</v>
      </c>
      <c r="N45" s="57"/>
      <c r="O45" s="57"/>
      <c r="P45" s="79"/>
    </row>
    <row r="46" spans="1:16" s="3" customFormat="1" ht="29.5">
      <c r="A46" s="1">
        <f>A41+1</f>
        <v>38</v>
      </c>
      <c r="B46" s="72" t="s">
        <v>128</v>
      </c>
      <c r="C46" s="72" t="s">
        <v>129</v>
      </c>
      <c r="D46" s="1">
        <v>1000</v>
      </c>
      <c r="E46" s="9">
        <v>1</v>
      </c>
      <c r="F46" s="10">
        <v>1</v>
      </c>
      <c r="G46" s="10">
        <f t="shared" si="5"/>
        <v>5</v>
      </c>
      <c r="H46" s="11">
        <v>0.5</v>
      </c>
      <c r="I46" s="11">
        <f t="shared" si="0"/>
        <v>17</v>
      </c>
      <c r="J46" s="12"/>
      <c r="K46" s="12">
        <f t="shared" si="1"/>
        <v>0</v>
      </c>
      <c r="L46" s="1">
        <f t="shared" si="6"/>
        <v>23</v>
      </c>
      <c r="M46" s="1">
        <f t="shared" si="2"/>
        <v>506</v>
      </c>
      <c r="N46" s="30">
        <v>3.34</v>
      </c>
      <c r="O46" s="33">
        <f t="shared" si="3"/>
        <v>1690.04</v>
      </c>
      <c r="P46" s="79"/>
    </row>
    <row r="47" spans="1:16" s="3" customFormat="1">
      <c r="A47" s="1"/>
      <c r="B47" s="74" t="s">
        <v>328</v>
      </c>
      <c r="C47" s="72" t="s">
        <v>329</v>
      </c>
      <c r="D47" s="1"/>
      <c r="E47" s="9"/>
      <c r="F47" s="10"/>
      <c r="G47" s="10"/>
      <c r="H47" s="11"/>
      <c r="I47" s="11"/>
      <c r="J47" s="12"/>
      <c r="K47" s="12"/>
      <c r="L47" s="1"/>
      <c r="M47" s="1">
        <f t="shared" si="2"/>
        <v>0</v>
      </c>
      <c r="N47" s="30"/>
      <c r="O47" s="33"/>
      <c r="P47" s="79"/>
    </row>
    <row r="48" spans="1:16" s="3" customFormat="1">
      <c r="A48" s="1">
        <f>A46+1</f>
        <v>39</v>
      </c>
      <c r="B48" s="72" t="s">
        <v>130</v>
      </c>
      <c r="C48" s="72" t="s">
        <v>131</v>
      </c>
      <c r="D48" s="1">
        <v>100</v>
      </c>
      <c r="E48" s="9">
        <v>10</v>
      </c>
      <c r="F48" s="10">
        <v>5</v>
      </c>
      <c r="G48" s="10">
        <f t="shared" si="5"/>
        <v>25</v>
      </c>
      <c r="H48" s="11">
        <v>5</v>
      </c>
      <c r="I48" s="11">
        <f t="shared" si="0"/>
        <v>170</v>
      </c>
      <c r="J48" s="12">
        <v>1</v>
      </c>
      <c r="K48" s="12">
        <f t="shared" si="1"/>
        <v>56</v>
      </c>
      <c r="L48" s="1">
        <f t="shared" si="6"/>
        <v>261</v>
      </c>
      <c r="M48" s="1">
        <f t="shared" si="2"/>
        <v>5742</v>
      </c>
      <c r="N48" s="30">
        <v>1.05</v>
      </c>
      <c r="O48" s="33">
        <f t="shared" si="3"/>
        <v>6029.1</v>
      </c>
      <c r="P48" s="79"/>
    </row>
    <row r="49" spans="1:16" s="3" customFormat="1">
      <c r="A49" s="1">
        <f t="shared" si="4"/>
        <v>40</v>
      </c>
      <c r="B49" s="72" t="s">
        <v>132</v>
      </c>
      <c r="C49" s="72" t="s">
        <v>133</v>
      </c>
      <c r="D49" s="1">
        <v>7</v>
      </c>
      <c r="E49" s="9">
        <v>10</v>
      </c>
      <c r="F49" s="10">
        <v>3</v>
      </c>
      <c r="G49" s="10">
        <f t="shared" si="5"/>
        <v>15</v>
      </c>
      <c r="H49" s="11">
        <v>3</v>
      </c>
      <c r="I49" s="11">
        <f t="shared" si="0"/>
        <v>102</v>
      </c>
      <c r="J49" s="12"/>
      <c r="K49" s="12">
        <f t="shared" si="1"/>
        <v>0</v>
      </c>
      <c r="L49" s="1">
        <f>E49+G49+I49+K49</f>
        <v>127</v>
      </c>
      <c r="M49" s="1">
        <f t="shared" si="2"/>
        <v>2794</v>
      </c>
      <c r="N49" s="30">
        <v>0.1</v>
      </c>
      <c r="O49" s="33">
        <f t="shared" si="3"/>
        <v>279.40000000000003</v>
      </c>
      <c r="P49" s="79"/>
    </row>
    <row r="50" spans="1:16" s="3" customFormat="1" ht="29.5">
      <c r="A50" s="1">
        <f t="shared" si="4"/>
        <v>41</v>
      </c>
      <c r="B50" s="72" t="s">
        <v>134</v>
      </c>
      <c r="C50" s="72" t="s">
        <v>135</v>
      </c>
      <c r="D50" s="1">
        <v>10</v>
      </c>
      <c r="E50" s="9">
        <v>10</v>
      </c>
      <c r="F50" s="10">
        <v>5</v>
      </c>
      <c r="G50" s="10">
        <f t="shared" si="5"/>
        <v>25</v>
      </c>
      <c r="H50" s="11">
        <v>2.5</v>
      </c>
      <c r="I50" s="11">
        <f t="shared" si="0"/>
        <v>85</v>
      </c>
      <c r="J50" s="12"/>
      <c r="K50" s="12">
        <f t="shared" si="1"/>
        <v>0</v>
      </c>
      <c r="L50" s="1">
        <f t="shared" si="6"/>
        <v>120</v>
      </c>
      <c r="M50" s="1">
        <f t="shared" si="2"/>
        <v>2640</v>
      </c>
      <c r="N50" s="30">
        <v>1.21</v>
      </c>
      <c r="O50" s="33">
        <f t="shared" si="3"/>
        <v>3194.4</v>
      </c>
      <c r="P50" s="79"/>
    </row>
    <row r="51" spans="1:16" s="3" customFormat="1">
      <c r="A51" s="1">
        <f t="shared" si="4"/>
        <v>42</v>
      </c>
      <c r="B51" s="72" t="s">
        <v>136</v>
      </c>
      <c r="C51" s="72" t="s">
        <v>137</v>
      </c>
      <c r="D51" s="1">
        <v>1</v>
      </c>
      <c r="E51" s="9">
        <v>5</v>
      </c>
      <c r="F51" s="10">
        <v>2</v>
      </c>
      <c r="G51" s="10">
        <f t="shared" si="5"/>
        <v>10</v>
      </c>
      <c r="H51" s="11">
        <v>1</v>
      </c>
      <c r="I51" s="11">
        <f t="shared" si="0"/>
        <v>34</v>
      </c>
      <c r="J51" s="12">
        <v>1</v>
      </c>
      <c r="K51" s="12">
        <f t="shared" si="1"/>
        <v>56</v>
      </c>
      <c r="L51" s="1">
        <f>E51+G51+I51+K51</f>
        <v>105</v>
      </c>
      <c r="M51" s="1">
        <f t="shared" si="2"/>
        <v>2310</v>
      </c>
      <c r="N51" s="30">
        <v>0</v>
      </c>
      <c r="O51" s="33">
        <f t="shared" si="3"/>
        <v>0</v>
      </c>
      <c r="P51" s="79"/>
    </row>
    <row r="52" spans="1:16" s="3" customFormat="1">
      <c r="A52" s="1">
        <f t="shared" si="4"/>
        <v>43</v>
      </c>
      <c r="B52" s="72" t="s">
        <v>136</v>
      </c>
      <c r="C52" s="72" t="s">
        <v>138</v>
      </c>
      <c r="D52" s="1">
        <v>1</v>
      </c>
      <c r="E52" s="9">
        <v>10</v>
      </c>
      <c r="F52" s="10">
        <v>5</v>
      </c>
      <c r="G52" s="10">
        <f t="shared" si="5"/>
        <v>25</v>
      </c>
      <c r="H52" s="11">
        <v>3</v>
      </c>
      <c r="I52" s="11">
        <f t="shared" si="0"/>
        <v>102</v>
      </c>
      <c r="J52" s="12">
        <v>1</v>
      </c>
      <c r="K52" s="12">
        <f t="shared" si="1"/>
        <v>56</v>
      </c>
      <c r="L52" s="1">
        <f t="shared" si="6"/>
        <v>193</v>
      </c>
      <c r="M52" s="1">
        <f t="shared" si="2"/>
        <v>4246</v>
      </c>
      <c r="N52" s="30">
        <v>0.76</v>
      </c>
      <c r="O52" s="33">
        <f t="shared" si="3"/>
        <v>3226.96</v>
      </c>
      <c r="P52" s="79"/>
    </row>
    <row r="53" spans="1:16" s="3" customFormat="1">
      <c r="A53" s="1">
        <f t="shared" si="4"/>
        <v>44</v>
      </c>
      <c r="B53" s="72" t="s">
        <v>139</v>
      </c>
      <c r="C53" s="72" t="s">
        <v>140</v>
      </c>
      <c r="D53" s="1">
        <v>5</v>
      </c>
      <c r="E53" s="9">
        <v>15</v>
      </c>
      <c r="F53" s="10">
        <v>2</v>
      </c>
      <c r="G53" s="10">
        <f t="shared" si="5"/>
        <v>10</v>
      </c>
      <c r="H53" s="11">
        <v>0</v>
      </c>
      <c r="I53" s="11">
        <f t="shared" si="0"/>
        <v>0</v>
      </c>
      <c r="J53" s="12"/>
      <c r="K53" s="12">
        <f t="shared" si="1"/>
        <v>0</v>
      </c>
      <c r="L53" s="1">
        <f t="shared" si="6"/>
        <v>25</v>
      </c>
      <c r="M53" s="1">
        <f t="shared" si="2"/>
        <v>550</v>
      </c>
      <c r="N53" s="30">
        <v>14.7</v>
      </c>
      <c r="O53" s="33">
        <f t="shared" si="3"/>
        <v>8085</v>
      </c>
      <c r="P53" s="79"/>
    </row>
    <row r="54" spans="1:16" s="3" customFormat="1">
      <c r="A54" s="1">
        <f t="shared" si="4"/>
        <v>45</v>
      </c>
      <c r="B54" s="72" t="s">
        <v>141</v>
      </c>
      <c r="C54" s="72" t="s">
        <v>142</v>
      </c>
      <c r="D54" s="1">
        <v>5</v>
      </c>
      <c r="E54" s="9">
        <v>50</v>
      </c>
      <c r="F54" s="10">
        <v>30</v>
      </c>
      <c r="G54" s="10">
        <f t="shared" si="5"/>
        <v>150</v>
      </c>
      <c r="H54" s="11">
        <v>10</v>
      </c>
      <c r="I54" s="11">
        <f t="shared" si="0"/>
        <v>340</v>
      </c>
      <c r="J54" s="12"/>
      <c r="K54" s="12">
        <f t="shared" si="1"/>
        <v>0</v>
      </c>
      <c r="L54" s="1">
        <f t="shared" si="6"/>
        <v>540</v>
      </c>
      <c r="M54" s="1">
        <f t="shared" si="2"/>
        <v>11880</v>
      </c>
      <c r="N54" s="30">
        <v>0.25</v>
      </c>
      <c r="O54" s="33">
        <f t="shared" si="3"/>
        <v>2970</v>
      </c>
      <c r="P54" s="79"/>
    </row>
    <row r="55" spans="1:16" s="3" customFormat="1">
      <c r="A55" s="1">
        <f t="shared" si="4"/>
        <v>46</v>
      </c>
      <c r="B55" s="72" t="s">
        <v>141</v>
      </c>
      <c r="C55" s="72" t="s">
        <v>143</v>
      </c>
      <c r="D55" s="1">
        <v>1</v>
      </c>
      <c r="E55" s="9">
        <v>40</v>
      </c>
      <c r="F55" s="10">
        <v>20</v>
      </c>
      <c r="G55" s="10">
        <f t="shared" si="5"/>
        <v>100</v>
      </c>
      <c r="H55" s="11">
        <v>10</v>
      </c>
      <c r="I55" s="11">
        <f t="shared" si="0"/>
        <v>340</v>
      </c>
      <c r="J55" s="12">
        <v>5</v>
      </c>
      <c r="K55" s="12">
        <f t="shared" si="1"/>
        <v>280</v>
      </c>
      <c r="L55" s="1">
        <f t="shared" si="6"/>
        <v>760</v>
      </c>
      <c r="M55" s="1">
        <f t="shared" si="2"/>
        <v>16720</v>
      </c>
      <c r="N55" s="30">
        <v>0.31</v>
      </c>
      <c r="O55" s="33">
        <f t="shared" si="3"/>
        <v>5183.2</v>
      </c>
      <c r="P55" s="79"/>
    </row>
    <row r="56" spans="1:16" s="3" customFormat="1" ht="29.5">
      <c r="A56" s="1">
        <f t="shared" si="4"/>
        <v>47</v>
      </c>
      <c r="B56" s="72" t="s">
        <v>144</v>
      </c>
      <c r="C56" s="72" t="s">
        <v>145</v>
      </c>
      <c r="D56" s="1">
        <v>100</v>
      </c>
      <c r="E56" s="9">
        <v>10</v>
      </c>
      <c r="F56" s="10">
        <v>5</v>
      </c>
      <c r="G56" s="10">
        <f t="shared" si="5"/>
        <v>25</v>
      </c>
      <c r="H56" s="11">
        <v>2</v>
      </c>
      <c r="I56" s="11">
        <f t="shared" si="0"/>
        <v>68</v>
      </c>
      <c r="J56" s="12"/>
      <c r="K56" s="12">
        <f t="shared" si="1"/>
        <v>0</v>
      </c>
      <c r="L56" s="1">
        <f>E56+G56+I56+K56</f>
        <v>103</v>
      </c>
      <c r="M56" s="1">
        <f t="shared" si="2"/>
        <v>2266</v>
      </c>
      <c r="N56" s="30">
        <v>2.7</v>
      </c>
      <c r="O56" s="33">
        <f t="shared" si="3"/>
        <v>6118.2000000000007</v>
      </c>
      <c r="P56" s="79"/>
    </row>
    <row r="57" spans="1:16" s="3" customFormat="1">
      <c r="A57" s="1">
        <f t="shared" si="4"/>
        <v>48</v>
      </c>
      <c r="B57" s="72" t="s">
        <v>146</v>
      </c>
      <c r="C57" s="72" t="s">
        <v>147</v>
      </c>
      <c r="D57" s="1">
        <v>1000</v>
      </c>
      <c r="E57" s="9">
        <v>2</v>
      </c>
      <c r="F57" s="10">
        <v>1</v>
      </c>
      <c r="G57" s="10">
        <f t="shared" si="5"/>
        <v>5</v>
      </c>
      <c r="H57" s="11">
        <v>0.5</v>
      </c>
      <c r="I57" s="11">
        <f t="shared" si="0"/>
        <v>17</v>
      </c>
      <c r="J57" s="12">
        <v>0.25</v>
      </c>
      <c r="K57" s="12">
        <f t="shared" si="1"/>
        <v>14</v>
      </c>
      <c r="L57" s="1">
        <f t="shared" si="6"/>
        <v>38</v>
      </c>
      <c r="M57" s="1">
        <f t="shared" si="2"/>
        <v>836</v>
      </c>
      <c r="N57" s="30">
        <v>1.37</v>
      </c>
      <c r="O57" s="33">
        <f t="shared" si="3"/>
        <v>1145.3200000000002</v>
      </c>
      <c r="P57" s="79"/>
    </row>
    <row r="58" spans="1:16" s="3" customFormat="1">
      <c r="A58" s="1">
        <f t="shared" si="4"/>
        <v>49</v>
      </c>
      <c r="B58" s="72" t="s">
        <v>146</v>
      </c>
      <c r="C58" s="72" t="s">
        <v>148</v>
      </c>
      <c r="D58" s="1">
        <v>1</v>
      </c>
      <c r="E58" s="9">
        <v>40</v>
      </c>
      <c r="F58" s="10">
        <v>30</v>
      </c>
      <c r="G58" s="10">
        <f t="shared" si="5"/>
        <v>150</v>
      </c>
      <c r="H58" s="11">
        <v>10</v>
      </c>
      <c r="I58" s="11">
        <f t="shared" si="0"/>
        <v>340</v>
      </c>
      <c r="J58" s="12">
        <v>5</v>
      </c>
      <c r="K58" s="12">
        <f t="shared" si="1"/>
        <v>280</v>
      </c>
      <c r="L58" s="1">
        <f t="shared" si="6"/>
        <v>810</v>
      </c>
      <c r="M58" s="1">
        <f t="shared" si="2"/>
        <v>17820</v>
      </c>
      <c r="N58" s="30">
        <v>0.39</v>
      </c>
      <c r="O58" s="33">
        <f t="shared" si="3"/>
        <v>6949.8</v>
      </c>
      <c r="P58" s="79"/>
    </row>
    <row r="59" spans="1:16" s="3" customFormat="1">
      <c r="A59" s="1"/>
      <c r="B59" s="74" t="s">
        <v>330</v>
      </c>
      <c r="C59" s="72" t="s">
        <v>331</v>
      </c>
      <c r="D59" s="1"/>
      <c r="E59" s="9"/>
      <c r="F59" s="10"/>
      <c r="G59" s="10"/>
      <c r="H59" s="11"/>
      <c r="I59" s="11"/>
      <c r="J59" s="12"/>
      <c r="K59" s="12"/>
      <c r="L59" s="1"/>
      <c r="M59" s="1">
        <f t="shared" si="2"/>
        <v>0</v>
      </c>
      <c r="N59" s="30"/>
      <c r="O59" s="33"/>
      <c r="P59" s="79"/>
    </row>
    <row r="60" spans="1:16" s="3" customFormat="1">
      <c r="A60" s="1">
        <f>A58+1</f>
        <v>50</v>
      </c>
      <c r="B60" s="72" t="s">
        <v>149</v>
      </c>
      <c r="C60" s="72" t="s">
        <v>150</v>
      </c>
      <c r="D60" s="1">
        <v>1</v>
      </c>
      <c r="E60" s="9">
        <v>50</v>
      </c>
      <c r="F60" s="10">
        <v>10</v>
      </c>
      <c r="G60" s="10">
        <f t="shared" si="5"/>
        <v>50</v>
      </c>
      <c r="H60" s="11"/>
      <c r="I60" s="11">
        <f t="shared" si="0"/>
        <v>0</v>
      </c>
      <c r="J60" s="12"/>
      <c r="K60" s="12">
        <f t="shared" si="1"/>
        <v>0</v>
      </c>
      <c r="L60" s="1">
        <f t="shared" si="6"/>
        <v>100</v>
      </c>
      <c r="M60" s="1">
        <f t="shared" si="2"/>
        <v>2200</v>
      </c>
      <c r="N60" s="30">
        <v>2.08</v>
      </c>
      <c r="O60" s="33">
        <f t="shared" si="3"/>
        <v>4576</v>
      </c>
      <c r="P60" s="79"/>
    </row>
    <row r="61" spans="1:16" s="3" customFormat="1" ht="29.5">
      <c r="A61" s="1"/>
      <c r="B61" s="72" t="s">
        <v>332</v>
      </c>
      <c r="C61" s="72" t="s">
        <v>333</v>
      </c>
      <c r="D61" s="1"/>
      <c r="E61" s="9"/>
      <c r="F61" s="10"/>
      <c r="G61" s="10"/>
      <c r="H61" s="11"/>
      <c r="I61" s="11"/>
      <c r="J61" s="12"/>
      <c r="K61" s="12"/>
      <c r="L61" s="1"/>
      <c r="M61" s="1">
        <f t="shared" si="2"/>
        <v>0</v>
      </c>
      <c r="N61" s="30"/>
      <c r="O61" s="33"/>
      <c r="P61" s="79"/>
    </row>
    <row r="62" spans="1:16" s="3" customFormat="1">
      <c r="A62" s="1"/>
      <c r="B62" s="74" t="s">
        <v>332</v>
      </c>
      <c r="C62" s="72" t="s">
        <v>334</v>
      </c>
      <c r="D62" s="1"/>
      <c r="E62" s="9"/>
      <c r="F62" s="10"/>
      <c r="G62" s="10"/>
      <c r="H62" s="11"/>
      <c r="I62" s="11"/>
      <c r="J62" s="12"/>
      <c r="K62" s="12"/>
      <c r="L62" s="1"/>
      <c r="M62" s="1">
        <f t="shared" si="2"/>
        <v>0</v>
      </c>
      <c r="N62" s="30"/>
      <c r="O62" s="33"/>
      <c r="P62" s="79"/>
    </row>
    <row r="63" spans="1:16" s="3" customFormat="1">
      <c r="A63" s="1">
        <f>A60+1</f>
        <v>51</v>
      </c>
      <c r="B63" s="72" t="s">
        <v>151</v>
      </c>
      <c r="C63" s="72" t="s">
        <v>152</v>
      </c>
      <c r="D63" s="1">
        <v>5</v>
      </c>
      <c r="E63" s="9">
        <v>13</v>
      </c>
      <c r="F63" s="10">
        <v>1</v>
      </c>
      <c r="G63" s="10">
        <f t="shared" si="5"/>
        <v>5</v>
      </c>
      <c r="H63" s="11">
        <v>0.5</v>
      </c>
      <c r="I63" s="11">
        <f t="shared" si="0"/>
        <v>17</v>
      </c>
      <c r="J63" s="12"/>
      <c r="K63" s="12">
        <f t="shared" si="1"/>
        <v>0</v>
      </c>
      <c r="L63" s="1">
        <f t="shared" si="6"/>
        <v>35</v>
      </c>
      <c r="M63" s="1">
        <f t="shared" si="2"/>
        <v>770</v>
      </c>
      <c r="N63" s="30">
        <v>14</v>
      </c>
      <c r="O63" s="33">
        <f t="shared" si="3"/>
        <v>10780</v>
      </c>
      <c r="P63" s="79"/>
    </row>
    <row r="64" spans="1:16" s="3" customFormat="1" ht="29.5">
      <c r="A64" s="1">
        <f t="shared" si="4"/>
        <v>52</v>
      </c>
      <c r="B64" s="72" t="s">
        <v>153</v>
      </c>
      <c r="C64" s="72" t="s">
        <v>154</v>
      </c>
      <c r="D64" s="1">
        <v>10</v>
      </c>
      <c r="E64" s="9">
        <v>10</v>
      </c>
      <c r="F64" s="10">
        <v>2</v>
      </c>
      <c r="G64" s="10">
        <f t="shared" si="5"/>
        <v>10</v>
      </c>
      <c r="H64" s="11">
        <v>1</v>
      </c>
      <c r="I64" s="11">
        <f t="shared" si="0"/>
        <v>34</v>
      </c>
      <c r="J64" s="12"/>
      <c r="K64" s="12">
        <f t="shared" si="1"/>
        <v>0</v>
      </c>
      <c r="L64" s="1">
        <f t="shared" si="6"/>
        <v>54</v>
      </c>
      <c r="M64" s="1">
        <f t="shared" si="2"/>
        <v>1188</v>
      </c>
      <c r="N64" s="30">
        <v>8.41</v>
      </c>
      <c r="O64" s="33">
        <f t="shared" si="3"/>
        <v>9991.08</v>
      </c>
      <c r="P64" s="79"/>
    </row>
    <row r="65" spans="1:17" s="3" customFormat="1">
      <c r="A65" s="1">
        <f t="shared" si="4"/>
        <v>53</v>
      </c>
      <c r="B65" s="72" t="s">
        <v>155</v>
      </c>
      <c r="C65" s="72" t="s">
        <v>156</v>
      </c>
      <c r="D65" s="1">
        <v>1000</v>
      </c>
      <c r="E65" s="9">
        <v>1</v>
      </c>
      <c r="F65" s="10">
        <v>0.5</v>
      </c>
      <c r="G65" s="10">
        <f t="shared" si="5"/>
        <v>2.5</v>
      </c>
      <c r="H65" s="11">
        <v>0.2</v>
      </c>
      <c r="I65" s="11">
        <f t="shared" si="0"/>
        <v>6.8000000000000007</v>
      </c>
      <c r="J65" s="12">
        <v>0.1</v>
      </c>
      <c r="K65" s="12">
        <f t="shared" si="1"/>
        <v>5.6000000000000005</v>
      </c>
      <c r="L65" s="1">
        <f t="shared" si="6"/>
        <v>15.900000000000002</v>
      </c>
      <c r="M65" s="1">
        <f t="shared" si="2"/>
        <v>349.80000000000007</v>
      </c>
      <c r="N65" s="30">
        <v>6.3</v>
      </c>
      <c r="O65" s="33">
        <f t="shared" si="3"/>
        <v>2203.7400000000002</v>
      </c>
      <c r="P65" s="79"/>
    </row>
    <row r="66" spans="1:17" s="3" customFormat="1">
      <c r="A66" s="1">
        <f t="shared" si="4"/>
        <v>54</v>
      </c>
      <c r="B66" s="72" t="s">
        <v>157</v>
      </c>
      <c r="C66" s="72" t="s">
        <v>309</v>
      </c>
      <c r="D66" s="1">
        <v>1000</v>
      </c>
      <c r="E66" s="9">
        <v>1</v>
      </c>
      <c r="F66" s="10">
        <v>0.5</v>
      </c>
      <c r="G66" s="10">
        <f t="shared" si="5"/>
        <v>2.5</v>
      </c>
      <c r="H66" s="11">
        <v>0</v>
      </c>
      <c r="I66" s="11">
        <f t="shared" si="0"/>
        <v>0</v>
      </c>
      <c r="J66" s="12">
        <v>0</v>
      </c>
      <c r="K66" s="12">
        <f t="shared" si="1"/>
        <v>0</v>
      </c>
      <c r="L66" s="1">
        <f>E66+G66+I66+K66</f>
        <v>3.5</v>
      </c>
      <c r="M66" s="1">
        <f t="shared" si="2"/>
        <v>77</v>
      </c>
      <c r="N66" s="30">
        <v>8</v>
      </c>
      <c r="O66" s="33">
        <f t="shared" si="3"/>
        <v>616</v>
      </c>
      <c r="P66" s="79"/>
    </row>
    <row r="67" spans="1:17" s="3" customFormat="1">
      <c r="A67" s="1">
        <f t="shared" si="4"/>
        <v>55</v>
      </c>
      <c r="B67" s="72" t="s">
        <v>157</v>
      </c>
      <c r="C67" s="72" t="s">
        <v>158</v>
      </c>
      <c r="D67" s="1">
        <v>1000</v>
      </c>
      <c r="E67" s="9">
        <v>0.1</v>
      </c>
      <c r="F67" s="10">
        <v>0.1</v>
      </c>
      <c r="G67" s="10">
        <v>0.05</v>
      </c>
      <c r="H67" s="11">
        <v>0</v>
      </c>
      <c r="I67" s="11">
        <f t="shared" si="0"/>
        <v>0</v>
      </c>
      <c r="J67" s="12">
        <v>0</v>
      </c>
      <c r="K67" s="12">
        <f t="shared" si="1"/>
        <v>0</v>
      </c>
      <c r="L67" s="1">
        <f t="shared" si="6"/>
        <v>0.15000000000000002</v>
      </c>
      <c r="M67" s="1">
        <f t="shared" si="2"/>
        <v>3.3000000000000007</v>
      </c>
      <c r="N67" s="30"/>
      <c r="O67" s="33">
        <f t="shared" si="3"/>
        <v>0</v>
      </c>
      <c r="P67" s="79"/>
    </row>
    <row r="68" spans="1:17" s="3" customFormat="1">
      <c r="A68" s="1"/>
      <c r="B68" s="72" t="s">
        <v>335</v>
      </c>
      <c r="C68" s="72" t="s">
        <v>336</v>
      </c>
      <c r="D68" s="1"/>
      <c r="E68" s="9"/>
      <c r="F68" s="10"/>
      <c r="G68" s="10"/>
      <c r="H68" s="11"/>
      <c r="I68" s="11"/>
      <c r="J68" s="12"/>
      <c r="K68" s="12"/>
      <c r="L68" s="1"/>
      <c r="M68" s="1">
        <f t="shared" si="2"/>
        <v>0</v>
      </c>
      <c r="N68" s="30">
        <v>30</v>
      </c>
      <c r="O68" s="33"/>
      <c r="P68" s="79"/>
    </row>
    <row r="69" spans="1:17" s="3" customFormat="1">
      <c r="A69" s="1">
        <f>A67+1</f>
        <v>56</v>
      </c>
      <c r="B69" s="72" t="s">
        <v>629</v>
      </c>
      <c r="C69" s="72" t="s">
        <v>630</v>
      </c>
      <c r="D69" s="1">
        <v>1</v>
      </c>
      <c r="E69" s="9">
        <v>200</v>
      </c>
      <c r="F69" s="10">
        <v>100</v>
      </c>
      <c r="G69" s="10">
        <f t="shared" si="5"/>
        <v>500</v>
      </c>
      <c r="H69" s="11">
        <v>18</v>
      </c>
      <c r="I69" s="11">
        <f t="shared" si="0"/>
        <v>612</v>
      </c>
      <c r="J69" s="12">
        <v>0</v>
      </c>
      <c r="K69" s="12">
        <f t="shared" si="1"/>
        <v>0</v>
      </c>
      <c r="L69" s="1">
        <f t="shared" si="6"/>
        <v>1312</v>
      </c>
      <c r="M69" s="1">
        <f t="shared" ref="M69:M117" si="7">L69*22</f>
        <v>28864</v>
      </c>
      <c r="N69" s="30">
        <v>0.27</v>
      </c>
      <c r="O69" s="33">
        <f t="shared" si="3"/>
        <v>7793.2800000000007</v>
      </c>
      <c r="P69" s="79"/>
    </row>
    <row r="70" spans="1:17" s="3" customFormat="1">
      <c r="A70" s="1">
        <f t="shared" si="4"/>
        <v>57</v>
      </c>
      <c r="B70" s="72" t="s">
        <v>159</v>
      </c>
      <c r="C70" s="72" t="s">
        <v>621</v>
      </c>
      <c r="D70" s="1">
        <v>100</v>
      </c>
      <c r="E70" s="9">
        <v>10</v>
      </c>
      <c r="F70" s="10">
        <v>4</v>
      </c>
      <c r="G70" s="10">
        <f t="shared" si="5"/>
        <v>20</v>
      </c>
      <c r="H70" s="11">
        <v>4</v>
      </c>
      <c r="I70" s="11">
        <f t="shared" si="0"/>
        <v>136</v>
      </c>
      <c r="J70" s="12"/>
      <c r="K70" s="12">
        <f t="shared" si="1"/>
        <v>0</v>
      </c>
      <c r="L70" s="1">
        <f t="shared" si="6"/>
        <v>166</v>
      </c>
      <c r="M70" s="1">
        <f t="shared" si="7"/>
        <v>3652</v>
      </c>
      <c r="N70" s="30">
        <v>5.75</v>
      </c>
      <c r="O70" s="33">
        <f t="shared" si="3"/>
        <v>20999</v>
      </c>
      <c r="P70" s="79"/>
    </row>
    <row r="71" spans="1:17" s="3" customFormat="1" ht="29.5">
      <c r="A71" s="1"/>
      <c r="B71" s="72" t="s">
        <v>337</v>
      </c>
      <c r="C71" s="72" t="s">
        <v>338</v>
      </c>
      <c r="D71" s="1">
        <v>100</v>
      </c>
      <c r="E71" s="9">
        <v>6</v>
      </c>
      <c r="F71" s="10">
        <v>400</v>
      </c>
      <c r="G71" s="10">
        <f t="shared" si="5"/>
        <v>2000</v>
      </c>
      <c r="H71" s="11"/>
      <c r="I71" s="11"/>
      <c r="J71" s="12"/>
      <c r="K71" s="12"/>
      <c r="L71" s="1"/>
      <c r="M71" s="1">
        <f t="shared" si="7"/>
        <v>0</v>
      </c>
      <c r="N71" s="30"/>
      <c r="O71" s="33"/>
      <c r="P71" s="79"/>
    </row>
    <row r="72" spans="1:17" s="3" customFormat="1" ht="29.5">
      <c r="A72" s="1">
        <f>A70+1</f>
        <v>58</v>
      </c>
      <c r="B72" s="72" t="s">
        <v>160</v>
      </c>
      <c r="C72" s="72" t="s">
        <v>161</v>
      </c>
      <c r="D72" s="1">
        <v>100</v>
      </c>
      <c r="E72" s="9">
        <v>10</v>
      </c>
      <c r="F72" s="10">
        <v>4</v>
      </c>
      <c r="G72" s="10">
        <f t="shared" si="5"/>
        <v>20</v>
      </c>
      <c r="H72" s="11">
        <v>3</v>
      </c>
      <c r="I72" s="11">
        <f t="shared" si="0"/>
        <v>102</v>
      </c>
      <c r="J72" s="12">
        <v>0</v>
      </c>
      <c r="K72" s="12">
        <f t="shared" si="1"/>
        <v>0</v>
      </c>
      <c r="L72" s="1">
        <f t="shared" si="6"/>
        <v>132</v>
      </c>
      <c r="M72" s="1">
        <f t="shared" si="7"/>
        <v>2904</v>
      </c>
      <c r="N72" s="30">
        <v>0.76</v>
      </c>
      <c r="O72" s="33">
        <f t="shared" si="3"/>
        <v>2207.04</v>
      </c>
      <c r="P72" s="79"/>
    </row>
    <row r="73" spans="1:17" s="3" customFormat="1">
      <c r="A73" s="1">
        <f t="shared" si="4"/>
        <v>59</v>
      </c>
      <c r="B73" s="72" t="s">
        <v>162</v>
      </c>
      <c r="C73" s="72" t="s">
        <v>163</v>
      </c>
      <c r="D73" s="1">
        <v>3</v>
      </c>
      <c r="E73" s="9">
        <v>20</v>
      </c>
      <c r="F73" s="10">
        <v>15</v>
      </c>
      <c r="G73" s="10">
        <f t="shared" si="5"/>
        <v>75</v>
      </c>
      <c r="H73" s="11">
        <v>5</v>
      </c>
      <c r="I73" s="11">
        <f t="shared" si="0"/>
        <v>170</v>
      </c>
      <c r="J73" s="12">
        <v>2</v>
      </c>
      <c r="K73" s="12">
        <f t="shared" si="1"/>
        <v>112</v>
      </c>
      <c r="L73" s="1">
        <f t="shared" si="6"/>
        <v>377</v>
      </c>
      <c r="M73" s="1">
        <f t="shared" si="7"/>
        <v>8294</v>
      </c>
      <c r="N73" s="30">
        <v>0.35</v>
      </c>
      <c r="O73" s="33">
        <f t="shared" si="3"/>
        <v>2902.8999999999996</v>
      </c>
      <c r="P73" s="79"/>
    </row>
    <row r="74" spans="1:17">
      <c r="A74" s="1">
        <f t="shared" si="4"/>
        <v>60</v>
      </c>
      <c r="B74" s="72" t="s">
        <v>164</v>
      </c>
      <c r="C74" s="72" t="s">
        <v>165</v>
      </c>
      <c r="D74" s="1">
        <v>100</v>
      </c>
      <c r="E74" s="9">
        <v>4</v>
      </c>
      <c r="F74" s="10">
        <v>3</v>
      </c>
      <c r="G74" s="10">
        <f t="shared" si="5"/>
        <v>15</v>
      </c>
      <c r="H74" s="11">
        <v>2</v>
      </c>
      <c r="I74" s="11">
        <f t="shared" si="0"/>
        <v>68</v>
      </c>
      <c r="J74" s="12">
        <v>0</v>
      </c>
      <c r="K74" s="12">
        <f t="shared" si="1"/>
        <v>0</v>
      </c>
      <c r="L74" s="1">
        <f t="shared" si="6"/>
        <v>87</v>
      </c>
      <c r="M74" s="1">
        <f t="shared" si="7"/>
        <v>1914</v>
      </c>
      <c r="N74" s="30">
        <v>2.92</v>
      </c>
      <c r="O74" s="33">
        <f t="shared" si="3"/>
        <v>5588.88</v>
      </c>
      <c r="Q74" s="3"/>
    </row>
    <row r="75" spans="1:17">
      <c r="A75" s="1">
        <f t="shared" si="4"/>
        <v>61</v>
      </c>
      <c r="B75" s="72" t="s">
        <v>166</v>
      </c>
      <c r="C75" s="72" t="s">
        <v>167</v>
      </c>
      <c r="D75" s="1">
        <v>1</v>
      </c>
      <c r="E75" s="9">
        <v>30</v>
      </c>
      <c r="F75" s="10">
        <v>20</v>
      </c>
      <c r="G75" s="10">
        <f t="shared" si="5"/>
        <v>100</v>
      </c>
      <c r="H75" s="11">
        <v>5</v>
      </c>
      <c r="I75" s="11">
        <f t="shared" si="0"/>
        <v>170</v>
      </c>
      <c r="J75" s="12">
        <v>3</v>
      </c>
      <c r="K75" s="12">
        <f t="shared" si="1"/>
        <v>168</v>
      </c>
      <c r="L75" s="1">
        <f t="shared" si="6"/>
        <v>468</v>
      </c>
      <c r="M75" s="1">
        <f t="shared" si="7"/>
        <v>10296</v>
      </c>
      <c r="N75" s="30">
        <v>0.5</v>
      </c>
      <c r="O75" s="33">
        <f t="shared" si="3"/>
        <v>5148</v>
      </c>
      <c r="Q75" s="3"/>
    </row>
    <row r="76" spans="1:17">
      <c r="A76" s="1"/>
      <c r="B76" s="72" t="s">
        <v>310</v>
      </c>
      <c r="C76" s="72" t="s">
        <v>311</v>
      </c>
      <c r="D76" s="1">
        <v>100</v>
      </c>
      <c r="E76" s="9">
        <v>10</v>
      </c>
      <c r="F76" s="10">
        <v>0.5</v>
      </c>
      <c r="G76" s="10">
        <f t="shared" si="5"/>
        <v>2.5</v>
      </c>
      <c r="H76" s="11"/>
      <c r="I76" s="11"/>
      <c r="J76" s="12">
        <v>0.5</v>
      </c>
      <c r="K76" s="12">
        <f t="shared" si="1"/>
        <v>28</v>
      </c>
      <c r="L76" s="1">
        <f t="shared" si="6"/>
        <v>40.5</v>
      </c>
      <c r="M76" s="1">
        <f t="shared" si="7"/>
        <v>891</v>
      </c>
      <c r="N76" s="30">
        <v>2</v>
      </c>
      <c r="O76" s="33">
        <f t="shared" si="3"/>
        <v>1782</v>
      </c>
      <c r="Q76" s="3"/>
    </row>
    <row r="77" spans="1:17">
      <c r="A77" s="1">
        <f>A75+1</f>
        <v>62</v>
      </c>
      <c r="B77" s="72" t="s">
        <v>168</v>
      </c>
      <c r="C77" s="72" t="s">
        <v>623</v>
      </c>
      <c r="D77" s="1">
        <v>100</v>
      </c>
      <c r="E77" s="9">
        <v>10</v>
      </c>
      <c r="F77" s="10">
        <v>10</v>
      </c>
      <c r="G77" s="10">
        <f t="shared" si="5"/>
        <v>50</v>
      </c>
      <c r="H77" s="11">
        <v>3</v>
      </c>
      <c r="I77" s="11">
        <f t="shared" si="0"/>
        <v>102</v>
      </c>
      <c r="J77" s="12">
        <v>1</v>
      </c>
      <c r="K77" s="12">
        <f t="shared" si="1"/>
        <v>56</v>
      </c>
      <c r="L77" s="1">
        <f t="shared" si="6"/>
        <v>218</v>
      </c>
      <c r="M77" s="1">
        <f t="shared" si="7"/>
        <v>4796</v>
      </c>
      <c r="N77" s="30">
        <v>1.37</v>
      </c>
      <c r="O77" s="33">
        <f t="shared" si="3"/>
        <v>6570.52</v>
      </c>
      <c r="Q77" s="3"/>
    </row>
    <row r="78" spans="1:17">
      <c r="A78" s="1">
        <f t="shared" si="4"/>
        <v>63</v>
      </c>
      <c r="B78" s="72" t="s">
        <v>169</v>
      </c>
      <c r="C78" s="72" t="s">
        <v>170</v>
      </c>
      <c r="D78" s="1">
        <v>1</v>
      </c>
      <c r="E78" s="9">
        <v>40</v>
      </c>
      <c r="F78" s="10">
        <v>20</v>
      </c>
      <c r="G78" s="10">
        <f t="shared" si="5"/>
        <v>100</v>
      </c>
      <c r="H78" s="11">
        <v>10</v>
      </c>
      <c r="I78" s="11">
        <f t="shared" si="0"/>
        <v>340</v>
      </c>
      <c r="J78" s="12">
        <v>5</v>
      </c>
      <c r="K78" s="12">
        <f t="shared" si="1"/>
        <v>280</v>
      </c>
      <c r="L78" s="1">
        <f t="shared" si="6"/>
        <v>760</v>
      </c>
      <c r="M78" s="1">
        <f t="shared" si="7"/>
        <v>16720</v>
      </c>
      <c r="N78" s="30">
        <v>0.56999999999999995</v>
      </c>
      <c r="O78" s="33">
        <f t="shared" si="3"/>
        <v>9530.4</v>
      </c>
      <c r="Q78" s="3"/>
    </row>
    <row r="79" spans="1:17">
      <c r="A79" s="1">
        <f t="shared" si="4"/>
        <v>64</v>
      </c>
      <c r="B79" s="72" t="s">
        <v>171</v>
      </c>
      <c r="C79" s="72" t="s">
        <v>172</v>
      </c>
      <c r="D79" s="8">
        <v>15</v>
      </c>
      <c r="E79" s="9">
        <v>4</v>
      </c>
      <c r="F79" s="10">
        <v>2</v>
      </c>
      <c r="G79" s="10">
        <f t="shared" si="5"/>
        <v>10</v>
      </c>
      <c r="H79" s="11">
        <v>1</v>
      </c>
      <c r="I79" s="11">
        <f t="shared" si="0"/>
        <v>34</v>
      </c>
      <c r="J79" s="12">
        <v>1</v>
      </c>
      <c r="K79" s="12">
        <f t="shared" si="1"/>
        <v>56</v>
      </c>
      <c r="L79" s="1">
        <f t="shared" si="6"/>
        <v>104</v>
      </c>
      <c r="M79" s="1">
        <f t="shared" si="7"/>
        <v>2288</v>
      </c>
      <c r="N79" s="58">
        <v>0.34</v>
      </c>
      <c r="O79" s="33">
        <f t="shared" si="3"/>
        <v>777.92000000000007</v>
      </c>
      <c r="Q79" s="3"/>
    </row>
    <row r="80" spans="1:17">
      <c r="A80" s="1">
        <f t="shared" si="4"/>
        <v>65</v>
      </c>
      <c r="B80" s="72" t="s">
        <v>173</v>
      </c>
      <c r="C80" s="72" t="s">
        <v>174</v>
      </c>
      <c r="D80" s="8">
        <v>100</v>
      </c>
      <c r="E80" s="9">
        <v>2</v>
      </c>
      <c r="F80" s="10">
        <v>1</v>
      </c>
      <c r="G80" s="10">
        <f t="shared" si="5"/>
        <v>5</v>
      </c>
      <c r="H80" s="11">
        <v>1</v>
      </c>
      <c r="I80" s="11">
        <f t="shared" si="0"/>
        <v>34</v>
      </c>
      <c r="J80" s="12">
        <v>0.5</v>
      </c>
      <c r="K80" s="12">
        <f t="shared" si="1"/>
        <v>28</v>
      </c>
      <c r="L80" s="1">
        <f t="shared" ref="L80:L141" si="8">E80+G80+I80+K80</f>
        <v>69</v>
      </c>
      <c r="M80" s="1">
        <f t="shared" si="7"/>
        <v>1518</v>
      </c>
      <c r="N80" s="58">
        <v>5.45</v>
      </c>
      <c r="O80" s="33">
        <f t="shared" si="3"/>
        <v>8273.1</v>
      </c>
      <c r="Q80" s="3"/>
    </row>
    <row r="81" spans="1:17">
      <c r="A81" s="1">
        <f t="shared" si="4"/>
        <v>66</v>
      </c>
      <c r="B81" s="72" t="s">
        <v>175</v>
      </c>
      <c r="C81" s="72" t="s">
        <v>176</v>
      </c>
      <c r="D81" s="8">
        <v>10</v>
      </c>
      <c r="E81" s="9">
        <v>15</v>
      </c>
      <c r="F81" s="10">
        <v>10</v>
      </c>
      <c r="G81" s="10">
        <f t="shared" si="5"/>
        <v>50</v>
      </c>
      <c r="H81" s="11">
        <v>5</v>
      </c>
      <c r="I81" s="11">
        <f t="shared" ref="I81:I142" si="9">H81*34</f>
        <v>170</v>
      </c>
      <c r="J81" s="12">
        <v>0</v>
      </c>
      <c r="K81" s="12">
        <f t="shared" ref="K81:K142" si="10">J81*56</f>
        <v>0</v>
      </c>
      <c r="L81" s="1">
        <f t="shared" si="8"/>
        <v>235</v>
      </c>
      <c r="M81" s="1">
        <f t="shared" si="7"/>
        <v>5170</v>
      </c>
      <c r="N81" s="58">
        <v>2.2200000000000002</v>
      </c>
      <c r="O81" s="33">
        <f t="shared" ref="O81" si="11">M81*N81</f>
        <v>11477.400000000001</v>
      </c>
      <c r="Q81" s="3"/>
    </row>
    <row r="82" spans="1:17">
      <c r="A82" s="1">
        <f t="shared" ref="A82:A145" si="12">A81+1</f>
        <v>67</v>
      </c>
      <c r="B82" s="72" t="s">
        <v>177</v>
      </c>
      <c r="C82" s="72" t="s">
        <v>283</v>
      </c>
      <c r="D82" s="8">
        <v>1000</v>
      </c>
      <c r="E82" s="9">
        <v>0.5</v>
      </c>
      <c r="F82" s="10">
        <v>0.2</v>
      </c>
      <c r="G82" s="10">
        <f t="shared" ref="G82:G142" si="13">F82*5</f>
        <v>1</v>
      </c>
      <c r="H82" s="11">
        <v>0.1</v>
      </c>
      <c r="I82" s="11">
        <f t="shared" si="9"/>
        <v>3.4000000000000004</v>
      </c>
      <c r="J82" s="12">
        <v>5.0000000000000001E-3</v>
      </c>
      <c r="K82" s="12">
        <f t="shared" si="10"/>
        <v>0.28000000000000003</v>
      </c>
      <c r="L82" s="1">
        <f t="shared" si="8"/>
        <v>5.1800000000000006</v>
      </c>
      <c r="M82" s="1">
        <f t="shared" si="7"/>
        <v>113.96000000000001</v>
      </c>
      <c r="N82" s="58">
        <v>2.1</v>
      </c>
      <c r="O82" s="33">
        <f>M82*N82</f>
        <v>239.31600000000003</v>
      </c>
      <c r="Q82" s="3"/>
    </row>
    <row r="83" spans="1:17">
      <c r="A83" s="1">
        <f t="shared" si="12"/>
        <v>68</v>
      </c>
      <c r="B83" s="72" t="s">
        <v>177</v>
      </c>
      <c r="C83" s="72" t="s">
        <v>178</v>
      </c>
      <c r="D83" s="8">
        <v>1000</v>
      </c>
      <c r="E83" s="9">
        <v>1</v>
      </c>
      <c r="F83" s="10">
        <v>0.5</v>
      </c>
      <c r="G83" s="10">
        <f t="shared" si="13"/>
        <v>2.5</v>
      </c>
      <c r="H83" s="11">
        <v>0.1</v>
      </c>
      <c r="I83" s="11">
        <f t="shared" si="9"/>
        <v>3.4000000000000004</v>
      </c>
      <c r="J83" s="12">
        <v>0.25</v>
      </c>
      <c r="K83" s="12">
        <f t="shared" si="10"/>
        <v>14</v>
      </c>
      <c r="L83" s="1">
        <f t="shared" si="8"/>
        <v>20.9</v>
      </c>
      <c r="M83" s="1">
        <f t="shared" si="7"/>
        <v>459.79999999999995</v>
      </c>
      <c r="N83" s="58">
        <v>2.1</v>
      </c>
      <c r="O83" s="33">
        <f t="shared" ref="O83:O143" si="14">M83*N83</f>
        <v>965.57999999999993</v>
      </c>
      <c r="Q83" s="3"/>
    </row>
    <row r="84" spans="1:17">
      <c r="A84" s="1">
        <f t="shared" si="12"/>
        <v>69</v>
      </c>
      <c r="B84" s="72" t="s">
        <v>179</v>
      </c>
      <c r="C84" s="72" t="s">
        <v>180</v>
      </c>
      <c r="D84" s="8">
        <v>1</v>
      </c>
      <c r="E84" s="9">
        <v>2</v>
      </c>
      <c r="F84" s="10">
        <v>1</v>
      </c>
      <c r="G84" s="10">
        <f t="shared" si="13"/>
        <v>5</v>
      </c>
      <c r="H84" s="11">
        <v>2</v>
      </c>
      <c r="I84" s="11">
        <f t="shared" si="9"/>
        <v>68</v>
      </c>
      <c r="J84" s="12">
        <v>0.5</v>
      </c>
      <c r="K84" s="12">
        <f t="shared" si="10"/>
        <v>28</v>
      </c>
      <c r="L84" s="1">
        <f t="shared" si="8"/>
        <v>103</v>
      </c>
      <c r="M84" s="1">
        <f t="shared" si="7"/>
        <v>2266</v>
      </c>
      <c r="N84" s="58">
        <v>2.5</v>
      </c>
      <c r="O84" s="33">
        <f t="shared" si="14"/>
        <v>5665</v>
      </c>
      <c r="Q84" s="3"/>
    </row>
    <row r="85" spans="1:17">
      <c r="A85" s="1">
        <f t="shared" si="12"/>
        <v>70</v>
      </c>
      <c r="B85" s="72" t="s">
        <v>181</v>
      </c>
      <c r="C85" s="72" t="s">
        <v>182</v>
      </c>
      <c r="D85" s="8"/>
      <c r="E85" s="9">
        <v>15</v>
      </c>
      <c r="F85" s="10">
        <v>10</v>
      </c>
      <c r="G85" s="10">
        <f t="shared" si="13"/>
        <v>50</v>
      </c>
      <c r="H85" s="11"/>
      <c r="I85" s="11">
        <f t="shared" si="9"/>
        <v>0</v>
      </c>
      <c r="J85" s="12"/>
      <c r="K85" s="12">
        <f t="shared" si="10"/>
        <v>0</v>
      </c>
      <c r="L85" s="1">
        <f t="shared" si="8"/>
        <v>65</v>
      </c>
      <c r="M85" s="1">
        <f t="shared" si="7"/>
        <v>1430</v>
      </c>
      <c r="N85" s="58"/>
      <c r="O85" s="33">
        <f t="shared" si="14"/>
        <v>0</v>
      </c>
      <c r="Q85" s="3"/>
    </row>
    <row r="86" spans="1:17">
      <c r="A86" s="1">
        <f t="shared" si="12"/>
        <v>71</v>
      </c>
      <c r="B86" s="72" t="s">
        <v>183</v>
      </c>
      <c r="C86" s="72" t="s">
        <v>184</v>
      </c>
      <c r="D86" s="8">
        <v>10</v>
      </c>
      <c r="E86" s="9">
        <v>2</v>
      </c>
      <c r="F86" s="10">
        <v>0.5</v>
      </c>
      <c r="G86" s="10">
        <f t="shared" si="13"/>
        <v>2.5</v>
      </c>
      <c r="H86" s="11"/>
      <c r="I86" s="11">
        <f t="shared" si="9"/>
        <v>0</v>
      </c>
      <c r="J86" s="12"/>
      <c r="K86" s="12">
        <f t="shared" si="10"/>
        <v>0</v>
      </c>
      <c r="L86" s="1">
        <f t="shared" si="8"/>
        <v>4.5</v>
      </c>
      <c r="M86" s="1">
        <f t="shared" si="7"/>
        <v>99</v>
      </c>
      <c r="N86" s="30">
        <v>5.41</v>
      </c>
      <c r="O86" s="33">
        <f t="shared" si="14"/>
        <v>535.59</v>
      </c>
      <c r="Q86" s="3"/>
    </row>
    <row r="87" spans="1:17">
      <c r="A87" s="1">
        <f t="shared" si="12"/>
        <v>72</v>
      </c>
      <c r="B87" s="72" t="s">
        <v>284</v>
      </c>
      <c r="C87" s="72" t="s">
        <v>285</v>
      </c>
      <c r="D87" s="8">
        <v>1000</v>
      </c>
      <c r="E87" s="9">
        <v>0.7</v>
      </c>
      <c r="F87" s="10">
        <v>0.4</v>
      </c>
      <c r="G87" s="10">
        <f t="shared" si="13"/>
        <v>2</v>
      </c>
      <c r="H87" s="11">
        <v>0.3</v>
      </c>
      <c r="I87" s="11">
        <f t="shared" si="9"/>
        <v>10.199999999999999</v>
      </c>
      <c r="J87" s="12">
        <v>0.1</v>
      </c>
      <c r="K87" s="12">
        <f t="shared" si="10"/>
        <v>5.6000000000000005</v>
      </c>
      <c r="L87" s="1">
        <f>E87+G87+I87+K87</f>
        <v>18.5</v>
      </c>
      <c r="M87" s="1">
        <f t="shared" si="7"/>
        <v>407</v>
      </c>
      <c r="N87" s="30">
        <v>18.2</v>
      </c>
      <c r="O87" s="33">
        <f t="shared" si="14"/>
        <v>7407.4</v>
      </c>
      <c r="Q87" s="3"/>
    </row>
    <row r="88" spans="1:17">
      <c r="A88" s="1">
        <f t="shared" si="12"/>
        <v>73</v>
      </c>
      <c r="B88" s="72" t="s">
        <v>185</v>
      </c>
      <c r="C88" s="72" t="s">
        <v>186</v>
      </c>
      <c r="D88" s="8">
        <v>1000</v>
      </c>
      <c r="E88" s="9">
        <v>0.5</v>
      </c>
      <c r="F88" s="10">
        <v>0.25</v>
      </c>
      <c r="G88" s="10">
        <f t="shared" si="13"/>
        <v>1.25</v>
      </c>
      <c r="H88" s="11"/>
      <c r="I88" s="11">
        <f t="shared" si="9"/>
        <v>0</v>
      </c>
      <c r="J88" s="12"/>
      <c r="K88" s="12">
        <f t="shared" si="10"/>
        <v>0</v>
      </c>
      <c r="L88" s="1">
        <f t="shared" si="8"/>
        <v>1.75</v>
      </c>
      <c r="M88" s="1">
        <f t="shared" si="7"/>
        <v>38.5</v>
      </c>
      <c r="N88" s="58">
        <v>15</v>
      </c>
      <c r="O88" s="33">
        <f t="shared" si="14"/>
        <v>577.5</v>
      </c>
      <c r="Q88" s="3"/>
    </row>
    <row r="89" spans="1:17">
      <c r="A89" s="1">
        <f t="shared" si="12"/>
        <v>74</v>
      </c>
      <c r="B89" s="72" t="s">
        <v>187</v>
      </c>
      <c r="C89" s="72" t="s">
        <v>188</v>
      </c>
      <c r="D89" s="8">
        <v>100</v>
      </c>
      <c r="E89" s="9">
        <v>10</v>
      </c>
      <c r="F89" s="10">
        <v>5</v>
      </c>
      <c r="G89" s="10">
        <f t="shared" si="13"/>
        <v>25</v>
      </c>
      <c r="H89" s="11">
        <v>0</v>
      </c>
      <c r="I89" s="11">
        <f t="shared" si="9"/>
        <v>0</v>
      </c>
      <c r="J89" s="12"/>
      <c r="K89" s="12">
        <f t="shared" si="10"/>
        <v>0</v>
      </c>
      <c r="L89" s="1">
        <f t="shared" si="8"/>
        <v>35</v>
      </c>
      <c r="M89" s="1">
        <f t="shared" si="7"/>
        <v>770</v>
      </c>
      <c r="N89" s="58">
        <v>0.61</v>
      </c>
      <c r="O89" s="33">
        <f t="shared" si="14"/>
        <v>469.7</v>
      </c>
      <c r="Q89" s="3"/>
    </row>
    <row r="90" spans="1:17">
      <c r="A90" s="1">
        <f t="shared" si="12"/>
        <v>75</v>
      </c>
      <c r="B90" s="72" t="s">
        <v>189</v>
      </c>
      <c r="C90" s="72" t="s">
        <v>190</v>
      </c>
      <c r="D90" s="8" t="s">
        <v>624</v>
      </c>
      <c r="E90" s="9">
        <v>2</v>
      </c>
      <c r="F90" s="10">
        <v>1</v>
      </c>
      <c r="G90" s="10">
        <f t="shared" si="13"/>
        <v>5</v>
      </c>
      <c r="H90" s="11">
        <v>0.2</v>
      </c>
      <c r="I90" s="11">
        <f t="shared" si="9"/>
        <v>6.8000000000000007</v>
      </c>
      <c r="J90" s="12">
        <v>0</v>
      </c>
      <c r="K90" s="12">
        <f t="shared" si="10"/>
        <v>0</v>
      </c>
      <c r="L90" s="1">
        <f t="shared" si="8"/>
        <v>13.8</v>
      </c>
      <c r="M90" s="1">
        <f t="shared" si="7"/>
        <v>303.60000000000002</v>
      </c>
      <c r="N90" s="58">
        <v>27.05</v>
      </c>
      <c r="O90" s="33">
        <f t="shared" si="14"/>
        <v>8212.380000000001</v>
      </c>
      <c r="Q90" s="3"/>
    </row>
    <row r="91" spans="1:17">
      <c r="A91" s="1">
        <f t="shared" si="12"/>
        <v>76</v>
      </c>
      <c r="B91" s="72" t="s">
        <v>191</v>
      </c>
      <c r="C91" s="72" t="s">
        <v>192</v>
      </c>
      <c r="D91" s="8">
        <v>100</v>
      </c>
      <c r="E91" s="9">
        <v>5</v>
      </c>
      <c r="F91" s="10">
        <v>2</v>
      </c>
      <c r="G91" s="10">
        <f t="shared" si="13"/>
        <v>10</v>
      </c>
      <c r="H91" s="11"/>
      <c r="I91" s="11">
        <f t="shared" si="9"/>
        <v>0</v>
      </c>
      <c r="J91" s="12"/>
      <c r="K91" s="12">
        <f t="shared" si="10"/>
        <v>0</v>
      </c>
      <c r="L91" s="1">
        <f t="shared" si="8"/>
        <v>15</v>
      </c>
      <c r="M91" s="1">
        <f t="shared" si="7"/>
        <v>330</v>
      </c>
      <c r="N91" s="58">
        <v>13.1</v>
      </c>
      <c r="O91" s="33">
        <f t="shared" si="14"/>
        <v>4323</v>
      </c>
      <c r="Q91" s="3"/>
    </row>
    <row r="92" spans="1:17" ht="29.5">
      <c r="A92" s="1">
        <f t="shared" si="12"/>
        <v>77</v>
      </c>
      <c r="B92" s="72" t="s">
        <v>286</v>
      </c>
      <c r="C92" s="72" t="s">
        <v>287</v>
      </c>
      <c r="D92" s="8"/>
      <c r="E92" s="9"/>
      <c r="F92" s="10"/>
      <c r="G92" s="10">
        <f t="shared" si="13"/>
        <v>0</v>
      </c>
      <c r="H92" s="11"/>
      <c r="I92" s="11">
        <f t="shared" si="9"/>
        <v>0</v>
      </c>
      <c r="J92" s="12"/>
      <c r="K92" s="12">
        <f t="shared" si="10"/>
        <v>0</v>
      </c>
      <c r="L92" s="1">
        <f t="shared" si="8"/>
        <v>0</v>
      </c>
      <c r="M92" s="1">
        <f t="shared" si="7"/>
        <v>0</v>
      </c>
      <c r="N92" s="58"/>
      <c r="O92" s="33">
        <f t="shared" si="14"/>
        <v>0</v>
      </c>
      <c r="Q92" s="3"/>
    </row>
    <row r="93" spans="1:17">
      <c r="A93" s="1"/>
      <c r="B93" s="72" t="s">
        <v>312</v>
      </c>
      <c r="C93" s="72" t="s">
        <v>339</v>
      </c>
      <c r="D93" s="8">
        <v>1</v>
      </c>
      <c r="E93" s="9">
        <v>50</v>
      </c>
      <c r="F93" s="10">
        <v>20</v>
      </c>
      <c r="G93" s="10">
        <f t="shared" si="13"/>
        <v>100</v>
      </c>
      <c r="H93" s="11"/>
      <c r="I93" s="11"/>
      <c r="J93" s="12"/>
      <c r="K93" s="12"/>
      <c r="L93" s="1">
        <f t="shared" si="8"/>
        <v>150</v>
      </c>
      <c r="M93" s="1">
        <f t="shared" si="7"/>
        <v>3300</v>
      </c>
      <c r="N93" s="58">
        <v>0.28999999999999998</v>
      </c>
      <c r="O93" s="33">
        <f t="shared" si="14"/>
        <v>956.99999999999989</v>
      </c>
      <c r="Q93" s="3"/>
    </row>
    <row r="94" spans="1:17">
      <c r="A94" s="1">
        <f>A92+1</f>
        <v>78</v>
      </c>
      <c r="B94" s="72" t="s">
        <v>193</v>
      </c>
      <c r="C94" s="72" t="s">
        <v>194</v>
      </c>
      <c r="D94" s="8">
        <v>1000</v>
      </c>
      <c r="E94" s="9">
        <v>2</v>
      </c>
      <c r="F94" s="10">
        <v>1</v>
      </c>
      <c r="G94" s="10">
        <f t="shared" si="13"/>
        <v>5</v>
      </c>
      <c r="H94" s="11"/>
      <c r="I94" s="11">
        <f t="shared" si="9"/>
        <v>0</v>
      </c>
      <c r="J94" s="12">
        <v>0</v>
      </c>
      <c r="K94" s="12">
        <f t="shared" si="10"/>
        <v>0</v>
      </c>
      <c r="L94" s="1">
        <f t="shared" si="8"/>
        <v>7</v>
      </c>
      <c r="M94" s="1">
        <f t="shared" si="7"/>
        <v>154</v>
      </c>
      <c r="N94" s="58">
        <v>5.5</v>
      </c>
      <c r="O94" s="33">
        <f t="shared" si="14"/>
        <v>847</v>
      </c>
      <c r="Q94" s="3"/>
    </row>
    <row r="95" spans="1:17">
      <c r="A95" s="1"/>
      <c r="B95" s="74" t="s">
        <v>340</v>
      </c>
      <c r="C95" s="72" t="s">
        <v>341</v>
      </c>
      <c r="D95" s="8"/>
      <c r="E95" s="9"/>
      <c r="F95" s="10"/>
      <c r="G95" s="10"/>
      <c r="H95" s="11"/>
      <c r="I95" s="11"/>
      <c r="J95" s="12"/>
      <c r="K95" s="12"/>
      <c r="L95" s="1"/>
      <c r="M95" s="1">
        <f t="shared" si="7"/>
        <v>0</v>
      </c>
      <c r="N95" s="58"/>
      <c r="O95" s="33"/>
      <c r="Q95" s="3"/>
    </row>
    <row r="96" spans="1:17">
      <c r="A96" s="1">
        <f>A94+1</f>
        <v>79</v>
      </c>
      <c r="B96" s="72" t="s">
        <v>288</v>
      </c>
      <c r="C96" s="72" t="s">
        <v>289</v>
      </c>
      <c r="D96" s="8">
        <v>1000</v>
      </c>
      <c r="E96" s="9"/>
      <c r="F96" s="10"/>
      <c r="G96" s="10">
        <f t="shared" si="13"/>
        <v>0</v>
      </c>
      <c r="H96" s="11"/>
      <c r="I96" s="11">
        <f t="shared" si="9"/>
        <v>0</v>
      </c>
      <c r="J96" s="12"/>
      <c r="K96" s="12">
        <f t="shared" si="10"/>
        <v>0</v>
      </c>
      <c r="L96" s="1">
        <f t="shared" si="8"/>
        <v>0</v>
      </c>
      <c r="M96" s="1">
        <f t="shared" si="7"/>
        <v>0</v>
      </c>
      <c r="N96" s="58">
        <v>45</v>
      </c>
      <c r="O96" s="33">
        <f t="shared" si="14"/>
        <v>0</v>
      </c>
      <c r="Q96" s="3"/>
    </row>
    <row r="97" spans="1:17">
      <c r="A97" s="1">
        <f t="shared" si="12"/>
        <v>80</v>
      </c>
      <c r="B97" s="72" t="s">
        <v>290</v>
      </c>
      <c r="C97" s="72" t="s">
        <v>291</v>
      </c>
      <c r="D97" s="8">
        <v>100</v>
      </c>
      <c r="E97" s="9"/>
      <c r="F97" s="10"/>
      <c r="G97" s="10">
        <f t="shared" si="13"/>
        <v>0</v>
      </c>
      <c r="H97" s="11"/>
      <c r="I97" s="11">
        <f t="shared" si="9"/>
        <v>0</v>
      </c>
      <c r="J97" s="12"/>
      <c r="K97" s="12">
        <f t="shared" si="10"/>
        <v>0</v>
      </c>
      <c r="L97" s="1">
        <f t="shared" si="8"/>
        <v>0</v>
      </c>
      <c r="M97" s="1">
        <f t="shared" si="7"/>
        <v>0</v>
      </c>
      <c r="N97" s="58">
        <v>28</v>
      </c>
      <c r="O97" s="33">
        <f t="shared" si="14"/>
        <v>0</v>
      </c>
      <c r="Q97" s="3"/>
    </row>
    <row r="98" spans="1:17">
      <c r="A98" s="1">
        <f t="shared" si="12"/>
        <v>81</v>
      </c>
      <c r="B98" s="72" t="s">
        <v>292</v>
      </c>
      <c r="C98" s="72" t="s">
        <v>293</v>
      </c>
      <c r="D98" s="8">
        <v>100</v>
      </c>
      <c r="E98" s="9">
        <v>3</v>
      </c>
      <c r="F98" s="10">
        <v>2</v>
      </c>
      <c r="G98" s="10">
        <f t="shared" si="13"/>
        <v>10</v>
      </c>
      <c r="H98" s="11"/>
      <c r="I98" s="11">
        <f t="shared" si="9"/>
        <v>0</v>
      </c>
      <c r="J98" s="12"/>
      <c r="K98" s="12">
        <f t="shared" si="10"/>
        <v>0</v>
      </c>
      <c r="L98" s="1">
        <f>E98+G98+I98+K98</f>
        <v>13</v>
      </c>
      <c r="M98" s="1">
        <f t="shared" si="7"/>
        <v>286</v>
      </c>
      <c r="N98" s="58">
        <v>0</v>
      </c>
      <c r="O98" s="33">
        <f t="shared" si="14"/>
        <v>0</v>
      </c>
      <c r="Q98" s="3"/>
    </row>
    <row r="99" spans="1:17">
      <c r="A99" s="1">
        <f t="shared" si="12"/>
        <v>82</v>
      </c>
      <c r="B99" s="72" t="s">
        <v>294</v>
      </c>
      <c r="C99" s="72" t="s">
        <v>295</v>
      </c>
      <c r="D99" s="8">
        <v>1</v>
      </c>
      <c r="E99" s="9">
        <v>100</v>
      </c>
      <c r="F99" s="10">
        <v>50</v>
      </c>
      <c r="G99" s="10">
        <f t="shared" si="13"/>
        <v>250</v>
      </c>
      <c r="H99" s="11">
        <v>30</v>
      </c>
      <c r="I99" s="11">
        <f t="shared" si="9"/>
        <v>1020</v>
      </c>
      <c r="J99" s="12"/>
      <c r="K99" s="12">
        <f t="shared" si="10"/>
        <v>0</v>
      </c>
      <c r="L99" s="1">
        <f t="shared" si="8"/>
        <v>1370</v>
      </c>
      <c r="M99" s="1">
        <f t="shared" si="7"/>
        <v>30140</v>
      </c>
      <c r="N99" s="58">
        <v>0.04</v>
      </c>
      <c r="O99" s="33">
        <f t="shared" si="14"/>
        <v>1205.6000000000001</v>
      </c>
      <c r="Q99" s="3"/>
    </row>
    <row r="100" spans="1:17">
      <c r="A100" s="1">
        <f t="shared" si="12"/>
        <v>83</v>
      </c>
      <c r="B100" s="72" t="s">
        <v>195</v>
      </c>
      <c r="C100" s="72" t="s">
        <v>196</v>
      </c>
      <c r="D100" s="8">
        <v>500</v>
      </c>
      <c r="E100" s="9">
        <v>0.5</v>
      </c>
      <c r="F100" s="10">
        <v>0.5</v>
      </c>
      <c r="G100" s="10">
        <f t="shared" si="13"/>
        <v>2.5</v>
      </c>
      <c r="H100" s="11">
        <v>1</v>
      </c>
      <c r="I100" s="11">
        <f t="shared" si="9"/>
        <v>34</v>
      </c>
      <c r="J100" s="12">
        <v>0.25</v>
      </c>
      <c r="K100" s="12">
        <f t="shared" si="10"/>
        <v>14</v>
      </c>
      <c r="L100" s="1">
        <f t="shared" si="8"/>
        <v>51</v>
      </c>
      <c r="M100" s="1">
        <f t="shared" si="7"/>
        <v>1122</v>
      </c>
      <c r="N100" s="58">
        <v>17</v>
      </c>
      <c r="O100" s="33">
        <f t="shared" si="14"/>
        <v>19074</v>
      </c>
      <c r="Q100" s="3"/>
    </row>
    <row r="101" spans="1:17">
      <c r="A101" s="1">
        <f t="shared" si="12"/>
        <v>84</v>
      </c>
      <c r="B101" s="72" t="s">
        <v>197</v>
      </c>
      <c r="C101" s="72" t="s">
        <v>198</v>
      </c>
      <c r="D101" s="8">
        <v>500</v>
      </c>
      <c r="E101" s="9">
        <v>0.5</v>
      </c>
      <c r="F101" s="10">
        <v>0.5</v>
      </c>
      <c r="G101" s="10">
        <f t="shared" si="13"/>
        <v>2.5</v>
      </c>
      <c r="H101" s="11">
        <v>1</v>
      </c>
      <c r="I101" s="11">
        <f t="shared" si="9"/>
        <v>34</v>
      </c>
      <c r="J101" s="12">
        <v>0.25</v>
      </c>
      <c r="K101" s="12">
        <f t="shared" si="10"/>
        <v>14</v>
      </c>
      <c r="L101" s="1">
        <f t="shared" si="8"/>
        <v>51</v>
      </c>
      <c r="M101" s="1">
        <f t="shared" si="7"/>
        <v>1122</v>
      </c>
      <c r="N101" s="58">
        <v>15</v>
      </c>
      <c r="O101" s="33">
        <f t="shared" si="14"/>
        <v>16830</v>
      </c>
      <c r="Q101" s="3"/>
    </row>
    <row r="102" spans="1:17">
      <c r="A102" s="1">
        <f t="shared" si="12"/>
        <v>85</v>
      </c>
      <c r="B102" s="72" t="s">
        <v>197</v>
      </c>
      <c r="C102" s="72" t="s">
        <v>199</v>
      </c>
      <c r="D102" s="8">
        <v>1000</v>
      </c>
      <c r="E102" s="9">
        <v>2</v>
      </c>
      <c r="F102" s="10">
        <v>1</v>
      </c>
      <c r="G102" s="10">
        <f t="shared" si="13"/>
        <v>5</v>
      </c>
      <c r="H102" s="11">
        <v>0.05</v>
      </c>
      <c r="I102" s="11">
        <f t="shared" si="9"/>
        <v>1.7000000000000002</v>
      </c>
      <c r="J102" s="12">
        <v>0.25</v>
      </c>
      <c r="K102" s="12">
        <f t="shared" si="10"/>
        <v>14</v>
      </c>
      <c r="L102" s="1">
        <f t="shared" si="8"/>
        <v>22.7</v>
      </c>
      <c r="M102" s="1">
        <f t="shared" si="7"/>
        <v>499.4</v>
      </c>
      <c r="N102" s="58">
        <v>19</v>
      </c>
      <c r="O102" s="33">
        <f t="shared" si="14"/>
        <v>9488.6</v>
      </c>
      <c r="Q102" s="3"/>
    </row>
    <row r="103" spans="1:17">
      <c r="A103" s="1">
        <f t="shared" si="12"/>
        <v>86</v>
      </c>
      <c r="B103" s="72" t="s">
        <v>200</v>
      </c>
      <c r="C103" s="72" t="s">
        <v>201</v>
      </c>
      <c r="D103" s="37"/>
      <c r="E103" s="9"/>
      <c r="F103" s="10"/>
      <c r="G103" s="10">
        <f t="shared" si="13"/>
        <v>0</v>
      </c>
      <c r="H103" s="11"/>
      <c r="I103" s="11">
        <f t="shared" si="9"/>
        <v>0</v>
      </c>
      <c r="J103" s="12"/>
      <c r="K103" s="12">
        <f t="shared" si="10"/>
        <v>0</v>
      </c>
      <c r="L103" s="1">
        <f t="shared" si="8"/>
        <v>0</v>
      </c>
      <c r="M103" s="1">
        <f t="shared" si="7"/>
        <v>0</v>
      </c>
      <c r="N103" s="59"/>
      <c r="O103" s="33">
        <f t="shared" si="14"/>
        <v>0</v>
      </c>
      <c r="Q103" s="3"/>
    </row>
    <row r="104" spans="1:17">
      <c r="A104" s="1">
        <f t="shared" si="12"/>
        <v>87</v>
      </c>
      <c r="B104" s="72" t="s">
        <v>200</v>
      </c>
      <c r="C104" s="72" t="s">
        <v>202</v>
      </c>
      <c r="D104" s="37"/>
      <c r="E104" s="9"/>
      <c r="F104" s="10"/>
      <c r="G104" s="10">
        <f t="shared" si="13"/>
        <v>0</v>
      </c>
      <c r="H104" s="11"/>
      <c r="I104" s="11">
        <f t="shared" si="9"/>
        <v>0</v>
      </c>
      <c r="J104" s="12"/>
      <c r="K104" s="12">
        <f t="shared" si="10"/>
        <v>0</v>
      </c>
      <c r="L104" s="1">
        <f t="shared" si="8"/>
        <v>0</v>
      </c>
      <c r="M104" s="1">
        <f t="shared" si="7"/>
        <v>0</v>
      </c>
      <c r="N104" s="59"/>
      <c r="O104" s="33">
        <f t="shared" si="14"/>
        <v>0</v>
      </c>
      <c r="Q104" s="3"/>
    </row>
    <row r="105" spans="1:17" ht="29.5">
      <c r="A105" s="1">
        <f t="shared" si="12"/>
        <v>88</v>
      </c>
      <c r="B105" s="72" t="s">
        <v>203</v>
      </c>
      <c r="C105" s="72" t="s">
        <v>204</v>
      </c>
      <c r="D105" s="37"/>
      <c r="E105" s="9"/>
      <c r="F105" s="10"/>
      <c r="G105" s="10">
        <f t="shared" si="13"/>
        <v>0</v>
      </c>
      <c r="H105" s="11"/>
      <c r="I105" s="11">
        <f t="shared" si="9"/>
        <v>0</v>
      </c>
      <c r="J105" s="12"/>
      <c r="K105" s="12">
        <f t="shared" si="10"/>
        <v>0</v>
      </c>
      <c r="L105" s="1">
        <f t="shared" si="8"/>
        <v>0</v>
      </c>
      <c r="M105" s="1">
        <f t="shared" si="7"/>
        <v>0</v>
      </c>
      <c r="N105" s="59"/>
      <c r="O105" s="33">
        <f t="shared" si="14"/>
        <v>0</v>
      </c>
      <c r="Q105" s="3"/>
    </row>
    <row r="106" spans="1:17">
      <c r="A106" s="1">
        <f t="shared" si="12"/>
        <v>89</v>
      </c>
      <c r="B106" s="72" t="s">
        <v>205</v>
      </c>
      <c r="C106" s="72" t="s">
        <v>206</v>
      </c>
      <c r="D106" s="8">
        <v>1</v>
      </c>
      <c r="E106" s="9">
        <v>200</v>
      </c>
      <c r="F106" s="10">
        <v>50</v>
      </c>
      <c r="G106" s="10">
        <f t="shared" si="13"/>
        <v>250</v>
      </c>
      <c r="H106" s="11">
        <v>18</v>
      </c>
      <c r="I106" s="11">
        <f t="shared" si="9"/>
        <v>612</v>
      </c>
      <c r="J106" s="12">
        <v>5</v>
      </c>
      <c r="K106" s="12">
        <f>J106*35</f>
        <v>175</v>
      </c>
      <c r="L106" s="1">
        <f t="shared" si="8"/>
        <v>1237</v>
      </c>
      <c r="M106" s="1">
        <f t="shared" si="7"/>
        <v>27214</v>
      </c>
      <c r="N106" s="58">
        <v>0.45</v>
      </c>
      <c r="O106" s="33">
        <f t="shared" si="14"/>
        <v>12246.300000000001</v>
      </c>
      <c r="Q106" s="3"/>
    </row>
    <row r="107" spans="1:17">
      <c r="A107" s="1">
        <f t="shared" si="12"/>
        <v>90</v>
      </c>
      <c r="B107" s="72" t="s">
        <v>207</v>
      </c>
      <c r="C107" s="72" t="s">
        <v>208</v>
      </c>
      <c r="D107" s="8">
        <v>1000</v>
      </c>
      <c r="E107" s="9">
        <v>0.3</v>
      </c>
      <c r="F107" s="10">
        <v>0.05</v>
      </c>
      <c r="G107" s="10">
        <f t="shared" si="13"/>
        <v>0.25</v>
      </c>
      <c r="H107" s="11">
        <v>0.05</v>
      </c>
      <c r="I107" s="11">
        <f t="shared" si="9"/>
        <v>1.7000000000000002</v>
      </c>
      <c r="J107" s="12"/>
      <c r="K107" s="12">
        <f t="shared" si="10"/>
        <v>0</v>
      </c>
      <c r="L107" s="1">
        <f t="shared" si="8"/>
        <v>2.25</v>
      </c>
      <c r="M107" s="1">
        <f t="shared" si="7"/>
        <v>49.5</v>
      </c>
      <c r="N107" s="58">
        <v>2.8</v>
      </c>
      <c r="O107" s="33">
        <f t="shared" si="14"/>
        <v>138.6</v>
      </c>
      <c r="Q107" s="3"/>
    </row>
    <row r="108" spans="1:17">
      <c r="A108" s="1">
        <f t="shared" si="12"/>
        <v>91</v>
      </c>
      <c r="B108" s="72" t="s">
        <v>209</v>
      </c>
      <c r="C108" s="72" t="s">
        <v>210</v>
      </c>
      <c r="D108" s="8">
        <v>1</v>
      </c>
      <c r="E108" s="9">
        <v>200</v>
      </c>
      <c r="F108" s="10">
        <v>50</v>
      </c>
      <c r="G108" s="10">
        <f t="shared" si="13"/>
        <v>250</v>
      </c>
      <c r="H108" s="11">
        <v>10</v>
      </c>
      <c r="I108" s="11">
        <f t="shared" si="9"/>
        <v>340</v>
      </c>
      <c r="J108" s="12">
        <v>5</v>
      </c>
      <c r="K108" s="12">
        <f>J108*35</f>
        <v>175</v>
      </c>
      <c r="L108" s="1">
        <f t="shared" si="8"/>
        <v>965</v>
      </c>
      <c r="M108" s="1">
        <f t="shared" si="7"/>
        <v>21230</v>
      </c>
      <c r="N108" s="58">
        <v>0.47</v>
      </c>
      <c r="O108" s="33">
        <f t="shared" si="14"/>
        <v>9978.0999999999985</v>
      </c>
      <c r="Q108" s="3"/>
    </row>
    <row r="109" spans="1:17">
      <c r="A109" s="1">
        <f t="shared" si="12"/>
        <v>92</v>
      </c>
      <c r="B109" s="72" t="s">
        <v>211</v>
      </c>
      <c r="C109" s="72" t="s">
        <v>625</v>
      </c>
      <c r="D109" s="8">
        <v>1</v>
      </c>
      <c r="E109" s="9">
        <v>4</v>
      </c>
      <c r="F109" s="10">
        <v>2</v>
      </c>
      <c r="G109" s="10">
        <f t="shared" si="13"/>
        <v>10</v>
      </c>
      <c r="H109" s="11">
        <v>2</v>
      </c>
      <c r="I109" s="11">
        <f t="shared" si="9"/>
        <v>68</v>
      </c>
      <c r="J109" s="12">
        <v>0.5</v>
      </c>
      <c r="K109" s="12">
        <f t="shared" si="10"/>
        <v>28</v>
      </c>
      <c r="L109" s="1">
        <f t="shared" si="8"/>
        <v>110</v>
      </c>
      <c r="M109" s="1">
        <f t="shared" si="7"/>
        <v>2420</v>
      </c>
      <c r="N109" s="58">
        <v>3.5</v>
      </c>
      <c r="O109" s="33">
        <f t="shared" si="14"/>
        <v>8470</v>
      </c>
      <c r="Q109" s="3"/>
    </row>
    <row r="110" spans="1:17" s="5" customFormat="1">
      <c r="A110" s="1">
        <f t="shared" si="12"/>
        <v>93</v>
      </c>
      <c r="B110" s="72" t="s">
        <v>212</v>
      </c>
      <c r="C110" s="72" t="s">
        <v>213</v>
      </c>
      <c r="D110" s="38"/>
      <c r="E110" s="9"/>
      <c r="F110" s="10"/>
      <c r="G110" s="10">
        <f t="shared" si="13"/>
        <v>0</v>
      </c>
      <c r="H110" s="11"/>
      <c r="I110" s="11">
        <f t="shared" si="9"/>
        <v>0</v>
      </c>
      <c r="J110" s="12"/>
      <c r="K110" s="12">
        <f t="shared" si="10"/>
        <v>0</v>
      </c>
      <c r="L110" s="1">
        <f t="shared" si="8"/>
        <v>0</v>
      </c>
      <c r="M110" s="1">
        <f t="shared" si="7"/>
        <v>0</v>
      </c>
      <c r="N110" s="60"/>
      <c r="O110" s="33">
        <f t="shared" si="14"/>
        <v>0</v>
      </c>
      <c r="P110" s="80"/>
      <c r="Q110" s="4"/>
    </row>
    <row r="111" spans="1:17">
      <c r="A111" s="1">
        <f t="shared" si="12"/>
        <v>94</v>
      </c>
      <c r="B111" s="72" t="s">
        <v>214</v>
      </c>
      <c r="C111" s="72" t="s">
        <v>215</v>
      </c>
      <c r="D111" s="8">
        <v>75</v>
      </c>
      <c r="E111" s="9">
        <v>0.2</v>
      </c>
      <c r="F111" s="10">
        <v>0.1</v>
      </c>
      <c r="G111" s="10">
        <f t="shared" si="13"/>
        <v>0.5</v>
      </c>
      <c r="H111" s="11">
        <v>0.05</v>
      </c>
      <c r="I111" s="11">
        <f t="shared" si="9"/>
        <v>1.7000000000000002</v>
      </c>
      <c r="J111" s="12"/>
      <c r="K111" s="12">
        <f t="shared" si="10"/>
        <v>0</v>
      </c>
      <c r="L111" s="1">
        <f t="shared" si="8"/>
        <v>2.4000000000000004</v>
      </c>
      <c r="M111" s="1">
        <f t="shared" si="7"/>
        <v>52.800000000000011</v>
      </c>
      <c r="N111" s="58">
        <v>6.55</v>
      </c>
      <c r="O111" s="33">
        <f t="shared" si="14"/>
        <v>345.84000000000009</v>
      </c>
      <c r="Q111" s="3"/>
    </row>
    <row r="112" spans="1:17">
      <c r="A112" s="1">
        <f t="shared" si="12"/>
        <v>95</v>
      </c>
      <c r="B112" s="72" t="s">
        <v>216</v>
      </c>
      <c r="C112" s="72" t="s">
        <v>217</v>
      </c>
      <c r="D112" s="8">
        <v>1</v>
      </c>
      <c r="E112" s="9">
        <v>50</v>
      </c>
      <c r="F112" s="10">
        <v>30</v>
      </c>
      <c r="G112" s="10">
        <f t="shared" si="13"/>
        <v>150</v>
      </c>
      <c r="H112" s="11">
        <v>15</v>
      </c>
      <c r="I112" s="11">
        <f t="shared" si="9"/>
        <v>510</v>
      </c>
      <c r="J112" s="12">
        <v>5</v>
      </c>
      <c r="K112" s="12">
        <f t="shared" si="10"/>
        <v>280</v>
      </c>
      <c r="L112" s="1">
        <f t="shared" si="8"/>
        <v>990</v>
      </c>
      <c r="M112" s="1">
        <f t="shared" si="7"/>
        <v>21780</v>
      </c>
      <c r="N112" s="58">
        <v>0.28000000000000003</v>
      </c>
      <c r="O112" s="33">
        <f t="shared" si="14"/>
        <v>6098.4000000000005</v>
      </c>
      <c r="Q112" s="3"/>
    </row>
    <row r="113" spans="1:17">
      <c r="A113" s="1">
        <f t="shared" si="12"/>
        <v>96</v>
      </c>
      <c r="B113" s="72" t="s">
        <v>218</v>
      </c>
      <c r="C113" s="72" t="s">
        <v>601</v>
      </c>
      <c r="D113" s="8">
        <v>5</v>
      </c>
      <c r="E113" s="9">
        <v>12</v>
      </c>
      <c r="F113" s="10">
        <v>4</v>
      </c>
      <c r="G113" s="10">
        <f t="shared" si="13"/>
        <v>20</v>
      </c>
      <c r="H113" s="11">
        <v>2</v>
      </c>
      <c r="I113" s="11">
        <f t="shared" si="9"/>
        <v>68</v>
      </c>
      <c r="J113" s="12">
        <v>0</v>
      </c>
      <c r="K113" s="12">
        <f t="shared" si="10"/>
        <v>0</v>
      </c>
      <c r="L113" s="1">
        <f t="shared" si="8"/>
        <v>100</v>
      </c>
      <c r="M113" s="1">
        <f t="shared" si="7"/>
        <v>2200</v>
      </c>
      <c r="N113" s="58">
        <v>7.5</v>
      </c>
      <c r="O113" s="33">
        <f t="shared" si="14"/>
        <v>16500</v>
      </c>
      <c r="Q113" s="3"/>
    </row>
    <row r="114" spans="1:17">
      <c r="A114" s="1">
        <f t="shared" si="12"/>
        <v>97</v>
      </c>
      <c r="B114" s="72" t="s">
        <v>219</v>
      </c>
      <c r="C114" s="72" t="s">
        <v>220</v>
      </c>
      <c r="D114" s="8">
        <v>50</v>
      </c>
      <c r="E114" s="9">
        <v>10</v>
      </c>
      <c r="F114" s="10">
        <v>1</v>
      </c>
      <c r="G114" s="10">
        <f t="shared" si="13"/>
        <v>5</v>
      </c>
      <c r="H114" s="11">
        <v>1</v>
      </c>
      <c r="I114" s="11">
        <f t="shared" si="9"/>
        <v>34</v>
      </c>
      <c r="J114" s="12"/>
      <c r="K114" s="12">
        <f t="shared" si="10"/>
        <v>0</v>
      </c>
      <c r="L114" s="1">
        <f t="shared" si="8"/>
        <v>49</v>
      </c>
      <c r="M114" s="1">
        <f t="shared" si="7"/>
        <v>1078</v>
      </c>
      <c r="N114" s="58">
        <v>1.6</v>
      </c>
      <c r="O114" s="33">
        <f t="shared" si="14"/>
        <v>1724.8000000000002</v>
      </c>
      <c r="Q114" s="3"/>
    </row>
    <row r="115" spans="1:17">
      <c r="A115" s="1">
        <f t="shared" si="12"/>
        <v>98</v>
      </c>
      <c r="B115" s="72" t="s">
        <v>219</v>
      </c>
      <c r="C115" s="72" t="s">
        <v>221</v>
      </c>
      <c r="D115" s="8">
        <v>50</v>
      </c>
      <c r="E115" s="9">
        <v>10</v>
      </c>
      <c r="F115" s="10">
        <v>1</v>
      </c>
      <c r="G115" s="10">
        <f t="shared" si="13"/>
        <v>5</v>
      </c>
      <c r="H115" s="11">
        <v>1</v>
      </c>
      <c r="I115" s="11">
        <f t="shared" si="9"/>
        <v>34</v>
      </c>
      <c r="J115" s="12"/>
      <c r="K115" s="12">
        <f t="shared" si="10"/>
        <v>0</v>
      </c>
      <c r="L115" s="1">
        <f t="shared" si="8"/>
        <v>49</v>
      </c>
      <c r="M115" s="1">
        <f t="shared" si="7"/>
        <v>1078</v>
      </c>
      <c r="N115" s="58">
        <v>1.67</v>
      </c>
      <c r="O115" s="33">
        <f t="shared" si="14"/>
        <v>1800.26</v>
      </c>
      <c r="Q115" s="3"/>
    </row>
    <row r="116" spans="1:17" ht="29.5">
      <c r="A116" s="1">
        <f t="shared" si="12"/>
        <v>99</v>
      </c>
      <c r="B116" s="72" t="s">
        <v>222</v>
      </c>
      <c r="C116" s="72" t="s">
        <v>223</v>
      </c>
      <c r="D116" s="8">
        <v>100</v>
      </c>
      <c r="E116" s="9">
        <v>5</v>
      </c>
      <c r="F116" s="10">
        <v>1</v>
      </c>
      <c r="G116" s="10">
        <f>F116*5</f>
        <v>5</v>
      </c>
      <c r="H116" s="11">
        <v>1</v>
      </c>
      <c r="I116" s="11">
        <f t="shared" si="9"/>
        <v>34</v>
      </c>
      <c r="J116" s="12">
        <v>0.5</v>
      </c>
      <c r="K116" s="12">
        <f t="shared" si="10"/>
        <v>28</v>
      </c>
      <c r="L116" s="1">
        <f t="shared" si="8"/>
        <v>72</v>
      </c>
      <c r="M116" s="1">
        <f t="shared" si="7"/>
        <v>1584</v>
      </c>
      <c r="N116" s="58">
        <v>0.99</v>
      </c>
      <c r="O116" s="33">
        <f t="shared" si="14"/>
        <v>1568.16</v>
      </c>
      <c r="Q116" s="3"/>
    </row>
    <row r="117" spans="1:17">
      <c r="A117" s="1">
        <f t="shared" si="12"/>
        <v>100</v>
      </c>
      <c r="B117" s="72" t="s">
        <v>224</v>
      </c>
      <c r="C117" s="72" t="s">
        <v>225</v>
      </c>
      <c r="D117" s="8">
        <v>1</v>
      </c>
      <c r="E117" s="9">
        <v>10</v>
      </c>
      <c r="F117" s="10">
        <v>5</v>
      </c>
      <c r="G117" s="10">
        <f t="shared" si="13"/>
        <v>25</v>
      </c>
      <c r="H117" s="11">
        <v>3</v>
      </c>
      <c r="I117" s="11">
        <f t="shared" si="9"/>
        <v>102</v>
      </c>
      <c r="J117" s="12">
        <v>1</v>
      </c>
      <c r="K117" s="12">
        <f t="shared" si="10"/>
        <v>56</v>
      </c>
      <c r="L117" s="1">
        <f t="shared" si="8"/>
        <v>193</v>
      </c>
      <c r="M117" s="1">
        <f t="shared" si="7"/>
        <v>4246</v>
      </c>
      <c r="N117" s="58">
        <v>3.66</v>
      </c>
      <c r="O117" s="33">
        <f t="shared" si="14"/>
        <v>15540.36</v>
      </c>
      <c r="Q117" s="3"/>
    </row>
    <row r="118" spans="1:17">
      <c r="A118" s="1"/>
      <c r="B118" s="72"/>
      <c r="C118" s="72"/>
      <c r="D118" s="8"/>
      <c r="E118" s="9"/>
      <c r="F118" s="10"/>
      <c r="G118" s="10"/>
      <c r="H118" s="11"/>
      <c r="I118" s="11"/>
      <c r="J118" s="12"/>
      <c r="K118" s="12"/>
      <c r="L118" s="1"/>
      <c r="M118" s="1"/>
      <c r="N118" s="58"/>
      <c r="O118" s="33">
        <f>SUM(O4:O117)</f>
        <v>447209.79599999997</v>
      </c>
      <c r="Q118" s="3"/>
    </row>
    <row r="119" spans="1:17">
      <c r="A119" s="1">
        <f>A117+1</f>
        <v>101</v>
      </c>
      <c r="B119" s="77" t="s">
        <v>504</v>
      </c>
      <c r="C119" s="75" t="s">
        <v>564</v>
      </c>
      <c r="D119" s="43">
        <v>5</v>
      </c>
      <c r="E119" s="44">
        <v>5</v>
      </c>
      <c r="F119" s="45">
        <v>3</v>
      </c>
      <c r="G119" s="43">
        <f t="shared" si="13"/>
        <v>15</v>
      </c>
      <c r="H119" s="46"/>
      <c r="I119" s="43">
        <f t="shared" si="9"/>
        <v>0</v>
      </c>
      <c r="J119" s="46"/>
      <c r="K119" s="43">
        <f t="shared" si="10"/>
        <v>0</v>
      </c>
      <c r="L119" s="43">
        <f t="shared" si="8"/>
        <v>20</v>
      </c>
      <c r="M119" s="43">
        <f>L119*22</f>
        <v>440</v>
      </c>
      <c r="N119" s="51">
        <v>1.19</v>
      </c>
      <c r="O119" s="61">
        <f t="shared" si="14"/>
        <v>523.6</v>
      </c>
      <c r="Q119" s="3"/>
    </row>
    <row r="120" spans="1:17" ht="29.5">
      <c r="A120" s="1">
        <f t="shared" si="12"/>
        <v>102</v>
      </c>
      <c r="B120" s="76" t="s">
        <v>513</v>
      </c>
      <c r="C120" s="75" t="s">
        <v>527</v>
      </c>
      <c r="D120" s="43">
        <v>10</v>
      </c>
      <c r="E120" s="44">
        <v>8</v>
      </c>
      <c r="F120" s="45">
        <v>4</v>
      </c>
      <c r="G120" s="43">
        <f t="shared" si="13"/>
        <v>20</v>
      </c>
      <c r="H120" s="43"/>
      <c r="I120" s="43">
        <f t="shared" si="9"/>
        <v>0</v>
      </c>
      <c r="J120" s="43"/>
      <c r="K120" s="43">
        <f t="shared" si="10"/>
        <v>0</v>
      </c>
      <c r="L120" s="43">
        <f t="shared" si="8"/>
        <v>28</v>
      </c>
      <c r="M120" s="43">
        <f t="shared" ref="M120:M161" si="15">L120*22</f>
        <v>616</v>
      </c>
      <c r="N120" s="51">
        <v>1.75</v>
      </c>
      <c r="O120" s="61">
        <f t="shared" si="14"/>
        <v>1078</v>
      </c>
    </row>
    <row r="121" spans="1:17">
      <c r="A121" s="1">
        <f t="shared" si="12"/>
        <v>103</v>
      </c>
      <c r="B121" s="76" t="s">
        <v>402</v>
      </c>
      <c r="C121" s="75" t="s">
        <v>528</v>
      </c>
      <c r="D121" s="43">
        <v>10</v>
      </c>
      <c r="E121" s="44">
        <v>10</v>
      </c>
      <c r="F121" s="45">
        <v>5</v>
      </c>
      <c r="G121" s="43">
        <f t="shared" si="13"/>
        <v>25</v>
      </c>
      <c r="H121" s="43"/>
      <c r="I121" s="43">
        <f t="shared" si="9"/>
        <v>0</v>
      </c>
      <c r="J121" s="43"/>
      <c r="K121" s="43">
        <f t="shared" si="10"/>
        <v>0</v>
      </c>
      <c r="L121" s="43">
        <f t="shared" si="8"/>
        <v>35</v>
      </c>
      <c r="M121" s="43">
        <f t="shared" si="15"/>
        <v>770</v>
      </c>
      <c r="N121" s="51">
        <v>1.31</v>
      </c>
      <c r="O121" s="61">
        <f t="shared" si="14"/>
        <v>1008.7</v>
      </c>
    </row>
    <row r="122" spans="1:17">
      <c r="A122" s="1">
        <f t="shared" si="12"/>
        <v>104</v>
      </c>
      <c r="B122" s="76" t="s">
        <v>586</v>
      </c>
      <c r="C122" s="75" t="s">
        <v>529</v>
      </c>
      <c r="D122" s="43">
        <v>5</v>
      </c>
      <c r="E122" s="44">
        <v>20</v>
      </c>
      <c r="F122" s="45">
        <v>10</v>
      </c>
      <c r="G122" s="43">
        <f t="shared" si="13"/>
        <v>50</v>
      </c>
      <c r="H122" s="43"/>
      <c r="I122" s="43">
        <f t="shared" si="9"/>
        <v>0</v>
      </c>
      <c r="J122" s="43"/>
      <c r="K122" s="43">
        <f t="shared" si="10"/>
        <v>0</v>
      </c>
      <c r="L122" s="43">
        <f t="shared" si="8"/>
        <v>70</v>
      </c>
      <c r="M122" s="43">
        <f t="shared" si="15"/>
        <v>1540</v>
      </c>
      <c r="N122" s="51">
        <v>5.35</v>
      </c>
      <c r="O122" s="61">
        <f t="shared" si="14"/>
        <v>8239</v>
      </c>
    </row>
    <row r="123" spans="1:17">
      <c r="A123" s="1">
        <f t="shared" si="12"/>
        <v>105</v>
      </c>
      <c r="B123" s="76" t="s">
        <v>378</v>
      </c>
      <c r="C123" s="75" t="s">
        <v>530</v>
      </c>
      <c r="D123" s="43">
        <v>100</v>
      </c>
      <c r="E123" s="44">
        <v>10</v>
      </c>
      <c r="F123" s="45">
        <v>10</v>
      </c>
      <c r="G123" s="43">
        <f t="shared" si="13"/>
        <v>50</v>
      </c>
      <c r="H123" s="43"/>
      <c r="I123" s="43">
        <f t="shared" si="9"/>
        <v>0</v>
      </c>
      <c r="J123" s="43"/>
      <c r="K123" s="43">
        <f t="shared" si="10"/>
        <v>0</v>
      </c>
      <c r="L123" s="43">
        <f t="shared" si="8"/>
        <v>60</v>
      </c>
      <c r="M123" s="43">
        <f t="shared" si="15"/>
        <v>1320</v>
      </c>
      <c r="N123" s="51">
        <v>0.71</v>
      </c>
      <c r="O123" s="61">
        <f t="shared" si="14"/>
        <v>937.19999999999993</v>
      </c>
    </row>
    <row r="124" spans="1:17">
      <c r="A124" s="1">
        <f t="shared" si="12"/>
        <v>106</v>
      </c>
      <c r="B124" s="76" t="s">
        <v>359</v>
      </c>
      <c r="C124" s="76" t="s">
        <v>532</v>
      </c>
      <c r="D124" s="43">
        <v>30</v>
      </c>
      <c r="E124" s="44">
        <v>10</v>
      </c>
      <c r="F124" s="45">
        <v>5</v>
      </c>
      <c r="G124" s="43">
        <f t="shared" si="13"/>
        <v>25</v>
      </c>
      <c r="H124" s="43"/>
      <c r="I124" s="43">
        <f t="shared" si="9"/>
        <v>0</v>
      </c>
      <c r="J124" s="43"/>
      <c r="K124" s="43">
        <f t="shared" si="10"/>
        <v>0</v>
      </c>
      <c r="L124" s="43">
        <f t="shared" si="8"/>
        <v>35</v>
      </c>
      <c r="M124" s="43">
        <f t="shared" si="15"/>
        <v>770</v>
      </c>
      <c r="N124" s="51">
        <v>3.92</v>
      </c>
      <c r="O124" s="61">
        <f t="shared" si="14"/>
        <v>3018.4</v>
      </c>
    </row>
    <row r="125" spans="1:17">
      <c r="A125" s="1">
        <f t="shared" si="12"/>
        <v>107</v>
      </c>
      <c r="B125" s="76" t="s">
        <v>531</v>
      </c>
      <c r="C125" s="76" t="s">
        <v>533</v>
      </c>
      <c r="D125" s="43">
        <v>100</v>
      </c>
      <c r="E125" s="44">
        <v>5</v>
      </c>
      <c r="F125" s="45">
        <v>2</v>
      </c>
      <c r="G125" s="43">
        <f t="shared" si="13"/>
        <v>10</v>
      </c>
      <c r="H125" s="43"/>
      <c r="I125" s="43">
        <f t="shared" si="9"/>
        <v>0</v>
      </c>
      <c r="J125" s="43"/>
      <c r="K125" s="43">
        <f t="shared" si="10"/>
        <v>0</v>
      </c>
      <c r="L125" s="43">
        <f t="shared" si="8"/>
        <v>15</v>
      </c>
      <c r="M125" s="43">
        <f t="shared" si="15"/>
        <v>330</v>
      </c>
      <c r="N125" s="51">
        <v>1.48</v>
      </c>
      <c r="O125" s="61">
        <f t="shared" si="14"/>
        <v>488.4</v>
      </c>
    </row>
    <row r="126" spans="1:17">
      <c r="A126" s="1">
        <f t="shared" si="12"/>
        <v>108</v>
      </c>
      <c r="B126" s="76" t="s">
        <v>357</v>
      </c>
      <c r="C126" s="76" t="s">
        <v>532</v>
      </c>
      <c r="D126" s="43">
        <v>30</v>
      </c>
      <c r="E126" s="44">
        <v>5</v>
      </c>
      <c r="F126" s="45">
        <v>3</v>
      </c>
      <c r="G126" s="43">
        <f t="shared" si="13"/>
        <v>15</v>
      </c>
      <c r="H126" s="43"/>
      <c r="I126" s="43">
        <f t="shared" si="9"/>
        <v>0</v>
      </c>
      <c r="J126" s="43"/>
      <c r="K126" s="43">
        <f t="shared" si="10"/>
        <v>0</v>
      </c>
      <c r="L126" s="43">
        <f t="shared" si="8"/>
        <v>20</v>
      </c>
      <c r="M126" s="43">
        <f t="shared" si="15"/>
        <v>440</v>
      </c>
      <c r="N126" s="51">
        <v>5.99</v>
      </c>
      <c r="O126" s="61">
        <f t="shared" si="14"/>
        <v>2635.6</v>
      </c>
    </row>
    <row r="127" spans="1:17">
      <c r="A127" s="1">
        <f t="shared" si="12"/>
        <v>109</v>
      </c>
      <c r="B127" s="76" t="s">
        <v>587</v>
      </c>
      <c r="C127" s="75" t="s">
        <v>588</v>
      </c>
      <c r="D127" s="43">
        <v>1</v>
      </c>
      <c r="E127" s="44">
        <v>10</v>
      </c>
      <c r="F127" s="45">
        <v>5</v>
      </c>
      <c r="G127" s="43">
        <f t="shared" si="13"/>
        <v>25</v>
      </c>
      <c r="H127" s="43"/>
      <c r="I127" s="43">
        <f t="shared" si="9"/>
        <v>0</v>
      </c>
      <c r="J127" s="43"/>
      <c r="K127" s="43">
        <f t="shared" si="10"/>
        <v>0</v>
      </c>
      <c r="L127" s="43">
        <f t="shared" si="8"/>
        <v>35</v>
      </c>
      <c r="M127" s="43">
        <f t="shared" si="15"/>
        <v>770</v>
      </c>
      <c r="N127" s="51">
        <v>5.86</v>
      </c>
      <c r="O127" s="61">
        <f t="shared" si="14"/>
        <v>4512.2</v>
      </c>
    </row>
    <row r="128" spans="1:17">
      <c r="A128" s="1">
        <f t="shared" si="12"/>
        <v>110</v>
      </c>
      <c r="B128" s="76" t="s">
        <v>362</v>
      </c>
      <c r="C128" s="76" t="s">
        <v>534</v>
      </c>
      <c r="D128" s="43">
        <v>100</v>
      </c>
      <c r="E128" s="44">
        <v>10</v>
      </c>
      <c r="F128" s="45">
        <v>10</v>
      </c>
      <c r="G128" s="43">
        <f t="shared" si="13"/>
        <v>50</v>
      </c>
      <c r="H128" s="43"/>
      <c r="I128" s="43">
        <f t="shared" si="9"/>
        <v>0</v>
      </c>
      <c r="J128" s="43"/>
      <c r="K128" s="43">
        <f t="shared" si="10"/>
        <v>0</v>
      </c>
      <c r="L128" s="43">
        <f t="shared" si="8"/>
        <v>60</v>
      </c>
      <c r="M128" s="43">
        <f t="shared" si="15"/>
        <v>1320</v>
      </c>
      <c r="N128" s="51">
        <v>1.3</v>
      </c>
      <c r="O128" s="61">
        <f t="shared" si="14"/>
        <v>1716</v>
      </c>
    </row>
    <row r="129" spans="1:15">
      <c r="A129" s="1">
        <f t="shared" si="12"/>
        <v>111</v>
      </c>
      <c r="B129" s="76" t="s">
        <v>536</v>
      </c>
      <c r="C129" s="75" t="s">
        <v>535</v>
      </c>
      <c r="D129" s="43">
        <v>100</v>
      </c>
      <c r="E129" s="44">
        <v>10</v>
      </c>
      <c r="F129" s="45">
        <v>5</v>
      </c>
      <c r="G129" s="43">
        <f t="shared" si="13"/>
        <v>25</v>
      </c>
      <c r="H129" s="43"/>
      <c r="I129" s="43">
        <f t="shared" si="9"/>
        <v>0</v>
      </c>
      <c r="J129" s="43"/>
      <c r="K129" s="43">
        <f t="shared" si="10"/>
        <v>0</v>
      </c>
      <c r="L129" s="43">
        <f t="shared" si="8"/>
        <v>35</v>
      </c>
      <c r="M129" s="43">
        <f t="shared" si="15"/>
        <v>770</v>
      </c>
      <c r="N129" s="51">
        <v>3</v>
      </c>
      <c r="O129" s="61">
        <f t="shared" si="14"/>
        <v>2310</v>
      </c>
    </row>
    <row r="130" spans="1:15">
      <c r="A130" s="1">
        <f t="shared" si="12"/>
        <v>112</v>
      </c>
      <c r="B130" s="76" t="s">
        <v>364</v>
      </c>
      <c r="C130" s="75" t="s">
        <v>537</v>
      </c>
      <c r="D130" s="43">
        <v>1</v>
      </c>
      <c r="E130" s="44">
        <v>130</v>
      </c>
      <c r="F130" s="45">
        <v>40</v>
      </c>
      <c r="G130" s="43">
        <f t="shared" si="13"/>
        <v>200</v>
      </c>
      <c r="H130" s="43">
        <v>10</v>
      </c>
      <c r="I130" s="43">
        <f t="shared" si="9"/>
        <v>340</v>
      </c>
      <c r="J130" s="43"/>
      <c r="K130" s="43">
        <f t="shared" si="10"/>
        <v>0</v>
      </c>
      <c r="L130" s="43">
        <f t="shared" si="8"/>
        <v>670</v>
      </c>
      <c r="M130" s="43">
        <f t="shared" si="15"/>
        <v>14740</v>
      </c>
      <c r="N130" s="51">
        <v>1.31</v>
      </c>
      <c r="O130" s="61">
        <f t="shared" si="14"/>
        <v>19309.400000000001</v>
      </c>
    </row>
    <row r="131" spans="1:15">
      <c r="A131" s="1">
        <f t="shared" si="12"/>
        <v>113</v>
      </c>
      <c r="B131" s="76" t="s">
        <v>526</v>
      </c>
      <c r="C131" s="75" t="s">
        <v>538</v>
      </c>
      <c r="D131" s="43">
        <v>1</v>
      </c>
      <c r="E131" s="44">
        <v>100</v>
      </c>
      <c r="F131" s="45">
        <v>40</v>
      </c>
      <c r="G131" s="43">
        <f t="shared" si="13"/>
        <v>200</v>
      </c>
      <c r="H131" s="43">
        <v>10</v>
      </c>
      <c r="I131" s="43">
        <f t="shared" si="9"/>
        <v>340</v>
      </c>
      <c r="J131" s="43"/>
      <c r="K131" s="43">
        <f t="shared" si="10"/>
        <v>0</v>
      </c>
      <c r="L131" s="43">
        <f t="shared" si="8"/>
        <v>640</v>
      </c>
      <c r="M131" s="43">
        <f t="shared" si="15"/>
        <v>14080</v>
      </c>
      <c r="N131" s="51">
        <v>0.65</v>
      </c>
      <c r="O131" s="61">
        <f t="shared" si="14"/>
        <v>9152</v>
      </c>
    </row>
    <row r="132" spans="1:15">
      <c r="A132" s="1">
        <f t="shared" si="12"/>
        <v>114</v>
      </c>
      <c r="B132" s="76" t="s">
        <v>539</v>
      </c>
      <c r="C132" s="75" t="s">
        <v>540</v>
      </c>
      <c r="D132" s="43">
        <v>100</v>
      </c>
      <c r="E132" s="44">
        <v>10</v>
      </c>
      <c r="F132" s="45">
        <v>5</v>
      </c>
      <c r="G132" s="43">
        <f t="shared" si="13"/>
        <v>25</v>
      </c>
      <c r="H132" s="43">
        <v>5</v>
      </c>
      <c r="I132" s="43">
        <f t="shared" si="9"/>
        <v>170</v>
      </c>
      <c r="J132" s="43"/>
      <c r="K132" s="43">
        <f t="shared" si="10"/>
        <v>0</v>
      </c>
      <c r="L132" s="43">
        <f t="shared" si="8"/>
        <v>205</v>
      </c>
      <c r="M132" s="43">
        <f t="shared" si="15"/>
        <v>4510</v>
      </c>
      <c r="N132" s="51">
        <v>0.38</v>
      </c>
      <c r="O132" s="61">
        <f t="shared" si="14"/>
        <v>1713.8</v>
      </c>
    </row>
    <row r="133" spans="1:15" ht="29.5">
      <c r="A133" s="1">
        <f t="shared" si="12"/>
        <v>115</v>
      </c>
      <c r="B133" s="75" t="s">
        <v>541</v>
      </c>
      <c r="C133" s="75" t="s">
        <v>542</v>
      </c>
      <c r="D133" s="43" t="s">
        <v>562</v>
      </c>
      <c r="E133" s="44">
        <v>10</v>
      </c>
      <c r="F133" s="45">
        <v>5</v>
      </c>
      <c r="G133" s="43">
        <f t="shared" si="13"/>
        <v>25</v>
      </c>
      <c r="H133" s="43"/>
      <c r="I133" s="43">
        <f t="shared" si="9"/>
        <v>0</v>
      </c>
      <c r="J133" s="43"/>
      <c r="K133" s="43">
        <f t="shared" si="10"/>
        <v>0</v>
      </c>
      <c r="L133" s="43">
        <f t="shared" si="8"/>
        <v>35</v>
      </c>
      <c r="M133" s="43">
        <f t="shared" si="15"/>
        <v>770</v>
      </c>
      <c r="N133" s="51">
        <v>7.4</v>
      </c>
      <c r="O133" s="61">
        <f t="shared" si="14"/>
        <v>5698</v>
      </c>
    </row>
    <row r="134" spans="1:15">
      <c r="A134" s="1">
        <f t="shared" si="12"/>
        <v>116</v>
      </c>
      <c r="B134" s="76" t="s">
        <v>543</v>
      </c>
      <c r="C134" s="76" t="s">
        <v>533</v>
      </c>
      <c r="D134" s="43">
        <v>100</v>
      </c>
      <c r="E134" s="44">
        <v>10</v>
      </c>
      <c r="F134" s="45">
        <v>5</v>
      </c>
      <c r="G134" s="43">
        <f t="shared" si="13"/>
        <v>25</v>
      </c>
      <c r="H134" s="43"/>
      <c r="I134" s="43">
        <f t="shared" si="9"/>
        <v>0</v>
      </c>
      <c r="J134" s="43"/>
      <c r="K134" s="43">
        <f t="shared" si="10"/>
        <v>0</v>
      </c>
      <c r="L134" s="43">
        <f t="shared" si="8"/>
        <v>35</v>
      </c>
      <c r="M134" s="43">
        <f t="shared" si="15"/>
        <v>770</v>
      </c>
      <c r="N134" s="51">
        <v>1.47</v>
      </c>
      <c r="O134" s="61">
        <f t="shared" si="14"/>
        <v>1131.9000000000001</v>
      </c>
    </row>
    <row r="135" spans="1:15" ht="26">
      <c r="A135" s="1">
        <f t="shared" si="12"/>
        <v>117</v>
      </c>
      <c r="B135" s="77" t="s">
        <v>490</v>
      </c>
      <c r="C135" s="75" t="s">
        <v>544</v>
      </c>
      <c r="D135" s="43">
        <v>1</v>
      </c>
      <c r="E135" s="44">
        <v>10</v>
      </c>
      <c r="F135" s="45">
        <v>10</v>
      </c>
      <c r="G135" s="43">
        <f t="shared" si="13"/>
        <v>50</v>
      </c>
      <c r="H135" s="43"/>
      <c r="I135" s="43">
        <f t="shared" si="9"/>
        <v>0</v>
      </c>
      <c r="J135" s="43"/>
      <c r="K135" s="43">
        <f t="shared" si="10"/>
        <v>0</v>
      </c>
      <c r="L135" s="43">
        <f t="shared" si="8"/>
        <v>60</v>
      </c>
      <c r="M135" s="43">
        <f t="shared" si="15"/>
        <v>1320</v>
      </c>
      <c r="N135" s="51">
        <v>3.32</v>
      </c>
      <c r="O135" s="61">
        <f t="shared" si="14"/>
        <v>4382.3999999999996</v>
      </c>
    </row>
    <row r="136" spans="1:15" ht="26">
      <c r="A136" s="1">
        <f t="shared" si="12"/>
        <v>118</v>
      </c>
      <c r="B136" s="77" t="s">
        <v>626</v>
      </c>
      <c r="C136" s="75" t="s">
        <v>602</v>
      </c>
      <c r="D136" s="43">
        <v>5</v>
      </c>
      <c r="E136" s="44">
        <v>10</v>
      </c>
      <c r="F136" s="45">
        <v>5</v>
      </c>
      <c r="G136" s="43">
        <f t="shared" si="13"/>
        <v>25</v>
      </c>
      <c r="H136" s="43"/>
      <c r="I136" s="43">
        <f t="shared" si="9"/>
        <v>0</v>
      </c>
      <c r="J136" s="43"/>
      <c r="K136" s="43">
        <f t="shared" si="10"/>
        <v>0</v>
      </c>
      <c r="L136" s="43">
        <f t="shared" si="8"/>
        <v>35</v>
      </c>
      <c r="M136" s="43">
        <f t="shared" si="15"/>
        <v>770</v>
      </c>
      <c r="N136" s="51">
        <v>3.32</v>
      </c>
      <c r="O136" s="61">
        <f t="shared" si="14"/>
        <v>2556.4</v>
      </c>
    </row>
    <row r="137" spans="1:15" ht="26">
      <c r="A137" s="1">
        <f t="shared" si="12"/>
        <v>119</v>
      </c>
      <c r="B137" s="77" t="s">
        <v>489</v>
      </c>
      <c r="C137" s="75" t="s">
        <v>544</v>
      </c>
      <c r="D137" s="43">
        <v>1</v>
      </c>
      <c r="E137" s="44">
        <v>10</v>
      </c>
      <c r="F137" s="45">
        <v>10</v>
      </c>
      <c r="G137" s="43">
        <f t="shared" si="13"/>
        <v>50</v>
      </c>
      <c r="H137" s="43"/>
      <c r="I137" s="43">
        <f t="shared" si="9"/>
        <v>0</v>
      </c>
      <c r="J137" s="43"/>
      <c r="K137" s="43">
        <f t="shared" si="10"/>
        <v>0</v>
      </c>
      <c r="L137" s="43">
        <f t="shared" si="8"/>
        <v>60</v>
      </c>
      <c r="M137" s="43">
        <f t="shared" si="15"/>
        <v>1320</v>
      </c>
      <c r="N137" s="51">
        <v>3.32</v>
      </c>
      <c r="O137" s="61">
        <f t="shared" si="14"/>
        <v>4382.3999999999996</v>
      </c>
    </row>
    <row r="138" spans="1:15">
      <c r="A138" s="1">
        <f t="shared" si="12"/>
        <v>120</v>
      </c>
      <c r="B138" s="76" t="s">
        <v>436</v>
      </c>
      <c r="C138" s="75" t="s">
        <v>545</v>
      </c>
      <c r="D138" s="43">
        <v>100</v>
      </c>
      <c r="E138" s="44">
        <v>10</v>
      </c>
      <c r="F138" s="45">
        <v>5</v>
      </c>
      <c r="G138" s="43">
        <f t="shared" si="13"/>
        <v>25</v>
      </c>
      <c r="H138" s="43"/>
      <c r="I138" s="43">
        <f t="shared" si="9"/>
        <v>0</v>
      </c>
      <c r="J138" s="43"/>
      <c r="K138" s="43">
        <f t="shared" si="10"/>
        <v>0</v>
      </c>
      <c r="L138" s="43">
        <f t="shared" si="8"/>
        <v>35</v>
      </c>
      <c r="M138" s="43">
        <f t="shared" si="15"/>
        <v>770</v>
      </c>
      <c r="N138" s="51">
        <v>2.76</v>
      </c>
      <c r="O138" s="61">
        <f t="shared" si="14"/>
        <v>2125.1999999999998</v>
      </c>
    </row>
    <row r="139" spans="1:15">
      <c r="A139" s="1">
        <f t="shared" si="12"/>
        <v>121</v>
      </c>
      <c r="B139" s="76" t="s">
        <v>570</v>
      </c>
      <c r="C139" s="75" t="s">
        <v>546</v>
      </c>
      <c r="D139" s="43">
        <v>10</v>
      </c>
      <c r="E139" s="44">
        <v>2</v>
      </c>
      <c r="F139" s="45">
        <v>0.5</v>
      </c>
      <c r="G139" s="43">
        <f t="shared" si="13"/>
        <v>2.5</v>
      </c>
      <c r="H139" s="43"/>
      <c r="I139" s="43">
        <f t="shared" si="9"/>
        <v>0</v>
      </c>
      <c r="J139" s="43"/>
      <c r="K139" s="43">
        <f t="shared" si="10"/>
        <v>0</v>
      </c>
      <c r="L139" s="43">
        <f t="shared" si="8"/>
        <v>4.5</v>
      </c>
      <c r="M139" s="43">
        <f t="shared" si="15"/>
        <v>99</v>
      </c>
      <c r="N139" s="51">
        <v>27.56</v>
      </c>
      <c r="O139" s="61">
        <f t="shared" si="14"/>
        <v>2728.44</v>
      </c>
    </row>
    <row r="140" spans="1:15">
      <c r="A140" s="1">
        <f t="shared" si="12"/>
        <v>122</v>
      </c>
      <c r="B140" s="76" t="s">
        <v>589</v>
      </c>
      <c r="C140" s="75" t="s">
        <v>547</v>
      </c>
      <c r="D140" s="43">
        <v>100</v>
      </c>
      <c r="E140" s="44">
        <v>10</v>
      </c>
      <c r="F140" s="45">
        <v>7</v>
      </c>
      <c r="G140" s="43">
        <f t="shared" si="13"/>
        <v>35</v>
      </c>
      <c r="H140" s="43">
        <v>0</v>
      </c>
      <c r="I140" s="43">
        <f t="shared" si="9"/>
        <v>0</v>
      </c>
      <c r="J140" s="43"/>
      <c r="K140" s="43">
        <f t="shared" si="10"/>
        <v>0</v>
      </c>
      <c r="L140" s="43">
        <f t="shared" si="8"/>
        <v>45</v>
      </c>
      <c r="M140" s="43">
        <f t="shared" si="15"/>
        <v>990</v>
      </c>
      <c r="N140" s="51">
        <v>1.58</v>
      </c>
      <c r="O140" s="61">
        <f t="shared" si="14"/>
        <v>1564.2</v>
      </c>
    </row>
    <row r="141" spans="1:15">
      <c r="A141" s="1">
        <f t="shared" si="12"/>
        <v>123</v>
      </c>
      <c r="B141" s="78" t="s">
        <v>590</v>
      </c>
      <c r="C141" s="75" t="s">
        <v>591</v>
      </c>
      <c r="D141" s="43">
        <v>100</v>
      </c>
      <c r="E141" s="44">
        <v>2</v>
      </c>
      <c r="F141" s="45">
        <v>1</v>
      </c>
      <c r="G141" s="43">
        <f t="shared" si="13"/>
        <v>5</v>
      </c>
      <c r="H141" s="43"/>
      <c r="I141" s="43">
        <f t="shared" si="9"/>
        <v>0</v>
      </c>
      <c r="J141" s="43"/>
      <c r="K141" s="43">
        <f t="shared" si="10"/>
        <v>0</v>
      </c>
      <c r="L141" s="43">
        <f t="shared" si="8"/>
        <v>7</v>
      </c>
      <c r="M141" s="43">
        <f t="shared" si="15"/>
        <v>154</v>
      </c>
      <c r="N141" s="51">
        <v>7.16</v>
      </c>
      <c r="O141" s="61">
        <f t="shared" si="14"/>
        <v>1102.6400000000001</v>
      </c>
    </row>
    <row r="142" spans="1:15">
      <c r="A142" s="1">
        <f t="shared" si="12"/>
        <v>124</v>
      </c>
      <c r="B142" s="76" t="s">
        <v>569</v>
      </c>
      <c r="C142" s="75" t="s">
        <v>548</v>
      </c>
      <c r="D142" s="43">
        <v>100</v>
      </c>
      <c r="E142" s="44">
        <v>1</v>
      </c>
      <c r="F142" s="45">
        <v>0.5</v>
      </c>
      <c r="G142" s="43">
        <f t="shared" si="13"/>
        <v>2.5</v>
      </c>
      <c r="H142" s="43"/>
      <c r="I142" s="43">
        <f t="shared" si="9"/>
        <v>0</v>
      </c>
      <c r="J142" s="43"/>
      <c r="K142" s="43">
        <f t="shared" si="10"/>
        <v>0</v>
      </c>
      <c r="L142" s="43">
        <f t="shared" ref="L142:L161" si="16">E142+G142+I142+K142</f>
        <v>3.5</v>
      </c>
      <c r="M142" s="43">
        <f t="shared" si="15"/>
        <v>77</v>
      </c>
      <c r="N142" s="51">
        <v>3.54</v>
      </c>
      <c r="O142" s="61">
        <f t="shared" si="14"/>
        <v>272.58</v>
      </c>
    </row>
    <row r="143" spans="1:15">
      <c r="A143" s="1">
        <f t="shared" si="12"/>
        <v>125</v>
      </c>
      <c r="B143" s="76" t="s">
        <v>568</v>
      </c>
      <c r="C143" s="75" t="s">
        <v>549</v>
      </c>
      <c r="D143" s="43">
        <v>1</v>
      </c>
      <c r="E143" s="44">
        <v>60</v>
      </c>
      <c r="F143" s="45">
        <v>20</v>
      </c>
      <c r="G143" s="43">
        <f t="shared" ref="G143:G161" si="17">F143*5</f>
        <v>100</v>
      </c>
      <c r="H143" s="43">
        <v>5</v>
      </c>
      <c r="I143" s="43">
        <f t="shared" ref="I143:I161" si="18">H143*34</f>
        <v>170</v>
      </c>
      <c r="J143" s="43"/>
      <c r="K143" s="43">
        <f t="shared" ref="K143:K158" si="19">J143*56</f>
        <v>0</v>
      </c>
      <c r="L143" s="43">
        <f t="shared" si="16"/>
        <v>330</v>
      </c>
      <c r="M143" s="43">
        <f t="shared" si="15"/>
        <v>7260</v>
      </c>
      <c r="N143" s="51">
        <v>1.28</v>
      </c>
      <c r="O143" s="61">
        <f t="shared" si="14"/>
        <v>9292.8000000000011</v>
      </c>
    </row>
    <row r="144" spans="1:15">
      <c r="A144" s="1">
        <f t="shared" si="12"/>
        <v>126</v>
      </c>
      <c r="B144" s="76" t="s">
        <v>522</v>
      </c>
      <c r="C144" s="75" t="s">
        <v>550</v>
      </c>
      <c r="D144" s="43">
        <v>100</v>
      </c>
      <c r="E144" s="44">
        <v>10</v>
      </c>
      <c r="F144" s="45">
        <v>5</v>
      </c>
      <c r="G144" s="43">
        <f t="shared" si="17"/>
        <v>25</v>
      </c>
      <c r="H144" s="43">
        <v>3</v>
      </c>
      <c r="I144" s="43">
        <f t="shared" si="18"/>
        <v>102</v>
      </c>
      <c r="J144" s="43"/>
      <c r="K144" s="43">
        <f t="shared" si="19"/>
        <v>0</v>
      </c>
      <c r="L144" s="43">
        <f t="shared" si="16"/>
        <v>137</v>
      </c>
      <c r="M144" s="43">
        <f t="shared" si="15"/>
        <v>3014</v>
      </c>
      <c r="N144" s="51">
        <v>1.61</v>
      </c>
      <c r="O144" s="61">
        <f t="shared" ref="O144:O161" si="20">M144*N144</f>
        <v>4852.54</v>
      </c>
    </row>
    <row r="145" spans="1:15" ht="29.5">
      <c r="A145" s="1">
        <f t="shared" si="12"/>
        <v>127</v>
      </c>
      <c r="B145" s="75" t="s">
        <v>567</v>
      </c>
      <c r="C145" s="75" t="s">
        <v>551</v>
      </c>
      <c r="D145" s="43">
        <v>1</v>
      </c>
      <c r="E145" s="44">
        <v>6</v>
      </c>
      <c r="F145" s="45">
        <v>0</v>
      </c>
      <c r="G145" s="43">
        <f t="shared" si="17"/>
        <v>0</v>
      </c>
      <c r="H145" s="43"/>
      <c r="I145" s="43">
        <f t="shared" si="18"/>
        <v>0</v>
      </c>
      <c r="J145" s="43"/>
      <c r="K145" s="43">
        <f t="shared" si="19"/>
        <v>0</v>
      </c>
      <c r="L145" s="43">
        <f t="shared" si="16"/>
        <v>6</v>
      </c>
      <c r="M145" s="43">
        <f t="shared" si="15"/>
        <v>132</v>
      </c>
      <c r="N145" s="51">
        <v>51.52</v>
      </c>
      <c r="O145" s="61">
        <f t="shared" si="20"/>
        <v>6800.64</v>
      </c>
    </row>
    <row r="146" spans="1:15">
      <c r="A146" s="1">
        <f t="shared" ref="A146:A158" si="21">A145+1</f>
        <v>128</v>
      </c>
      <c r="B146" s="76" t="s">
        <v>566</v>
      </c>
      <c r="C146" s="75" t="s">
        <v>552</v>
      </c>
      <c r="D146" s="43">
        <v>1</v>
      </c>
      <c r="E146" s="44">
        <v>5</v>
      </c>
      <c r="F146" s="45">
        <v>5</v>
      </c>
      <c r="G146" s="43">
        <f t="shared" si="17"/>
        <v>25</v>
      </c>
      <c r="H146" s="43"/>
      <c r="I146" s="43">
        <f t="shared" si="18"/>
        <v>0</v>
      </c>
      <c r="J146" s="43"/>
      <c r="K146" s="43">
        <f t="shared" si="19"/>
        <v>0</v>
      </c>
      <c r="L146" s="43">
        <f t="shared" si="16"/>
        <v>30</v>
      </c>
      <c r="M146" s="43">
        <f t="shared" si="15"/>
        <v>660</v>
      </c>
      <c r="N146" s="51">
        <v>1.56</v>
      </c>
      <c r="O146" s="61">
        <f t="shared" si="20"/>
        <v>1029.6000000000001</v>
      </c>
    </row>
    <row r="147" spans="1:15">
      <c r="A147" s="1">
        <f t="shared" si="21"/>
        <v>129</v>
      </c>
      <c r="B147" s="76" t="s">
        <v>571</v>
      </c>
      <c r="C147" s="75" t="s">
        <v>553</v>
      </c>
      <c r="D147" s="43">
        <v>1</v>
      </c>
      <c r="E147" s="44">
        <v>10</v>
      </c>
      <c r="F147" s="45">
        <v>5</v>
      </c>
      <c r="G147" s="43">
        <f t="shared" si="17"/>
        <v>25</v>
      </c>
      <c r="H147" s="43"/>
      <c r="I147" s="43">
        <f t="shared" si="18"/>
        <v>0</v>
      </c>
      <c r="J147" s="43"/>
      <c r="K147" s="43">
        <f t="shared" si="19"/>
        <v>0</v>
      </c>
      <c r="L147" s="43">
        <f t="shared" si="16"/>
        <v>35</v>
      </c>
      <c r="M147" s="43">
        <f t="shared" si="15"/>
        <v>770</v>
      </c>
      <c r="N147" s="51">
        <v>1.57</v>
      </c>
      <c r="O147" s="61">
        <f t="shared" si="20"/>
        <v>1208.9000000000001</v>
      </c>
    </row>
    <row r="148" spans="1:15">
      <c r="A148" s="1">
        <f t="shared" si="21"/>
        <v>130</v>
      </c>
      <c r="B148" s="76" t="s">
        <v>572</v>
      </c>
      <c r="C148" s="75" t="s">
        <v>554</v>
      </c>
      <c r="D148" s="43">
        <v>10</v>
      </c>
      <c r="E148" s="44">
        <v>3</v>
      </c>
      <c r="F148" s="45">
        <v>2</v>
      </c>
      <c r="G148" s="43">
        <f t="shared" si="17"/>
        <v>10</v>
      </c>
      <c r="H148" s="43"/>
      <c r="I148" s="43">
        <f t="shared" si="18"/>
        <v>0</v>
      </c>
      <c r="J148" s="43"/>
      <c r="K148" s="43">
        <f t="shared" si="19"/>
        <v>0</v>
      </c>
      <c r="L148" s="43">
        <f t="shared" si="16"/>
        <v>13</v>
      </c>
      <c r="M148" s="43">
        <f t="shared" si="15"/>
        <v>286</v>
      </c>
      <c r="N148" s="51">
        <v>7.55</v>
      </c>
      <c r="O148" s="61">
        <f t="shared" si="20"/>
        <v>2159.2999999999997</v>
      </c>
    </row>
    <row r="149" spans="1:15">
      <c r="A149" s="1">
        <f t="shared" si="21"/>
        <v>131</v>
      </c>
      <c r="B149" s="76" t="s">
        <v>563</v>
      </c>
      <c r="C149" s="75" t="s">
        <v>555</v>
      </c>
      <c r="D149" s="43">
        <v>100</v>
      </c>
      <c r="E149" s="44">
        <v>1</v>
      </c>
      <c r="F149" s="45">
        <v>0.5</v>
      </c>
      <c r="G149" s="43">
        <f t="shared" si="17"/>
        <v>2.5</v>
      </c>
      <c r="H149" s="43"/>
      <c r="I149" s="43">
        <f t="shared" si="18"/>
        <v>0</v>
      </c>
      <c r="J149" s="43"/>
      <c r="K149" s="43">
        <f t="shared" si="19"/>
        <v>0</v>
      </c>
      <c r="L149" s="43">
        <f t="shared" si="16"/>
        <v>3.5</v>
      </c>
      <c r="M149" s="43">
        <f t="shared" si="15"/>
        <v>77</v>
      </c>
      <c r="N149" s="51">
        <v>1.68</v>
      </c>
      <c r="O149" s="61">
        <f t="shared" si="20"/>
        <v>129.35999999999999</v>
      </c>
    </row>
    <row r="150" spans="1:15" ht="29.5">
      <c r="A150" s="1">
        <f t="shared" si="21"/>
        <v>132</v>
      </c>
      <c r="B150" s="75" t="s">
        <v>494</v>
      </c>
      <c r="C150" s="75" t="s">
        <v>556</v>
      </c>
      <c r="D150" s="43">
        <v>1</v>
      </c>
      <c r="E150" s="44">
        <v>50</v>
      </c>
      <c r="F150" s="45">
        <v>30</v>
      </c>
      <c r="G150" s="43">
        <f t="shared" si="17"/>
        <v>150</v>
      </c>
      <c r="H150" s="43"/>
      <c r="I150" s="43">
        <f t="shared" si="18"/>
        <v>0</v>
      </c>
      <c r="J150" s="43"/>
      <c r="K150" s="43">
        <f t="shared" si="19"/>
        <v>0</v>
      </c>
      <c r="L150" s="43">
        <f t="shared" si="16"/>
        <v>200</v>
      </c>
      <c r="M150" s="43">
        <f t="shared" si="15"/>
        <v>4400</v>
      </c>
      <c r="N150" s="51">
        <v>0.49</v>
      </c>
      <c r="O150" s="61">
        <f t="shared" si="20"/>
        <v>2156</v>
      </c>
    </row>
    <row r="151" spans="1:15">
      <c r="A151" s="1">
        <f t="shared" si="21"/>
        <v>133</v>
      </c>
      <c r="B151" s="76" t="s">
        <v>491</v>
      </c>
      <c r="C151" s="75" t="s">
        <v>557</v>
      </c>
      <c r="D151" s="43">
        <v>5</v>
      </c>
      <c r="E151" s="44">
        <v>3</v>
      </c>
      <c r="F151" s="45">
        <v>1</v>
      </c>
      <c r="G151" s="43">
        <f t="shared" si="17"/>
        <v>5</v>
      </c>
      <c r="H151" s="43"/>
      <c r="I151" s="43">
        <f t="shared" si="18"/>
        <v>0</v>
      </c>
      <c r="J151" s="43"/>
      <c r="K151" s="43">
        <f t="shared" si="19"/>
        <v>0</v>
      </c>
      <c r="L151" s="43">
        <f t="shared" si="16"/>
        <v>8</v>
      </c>
      <c r="M151" s="43">
        <f t="shared" si="15"/>
        <v>176</v>
      </c>
      <c r="N151" s="51">
        <v>5.62</v>
      </c>
      <c r="O151" s="61">
        <f t="shared" si="20"/>
        <v>989.12</v>
      </c>
    </row>
    <row r="152" spans="1:15" ht="44.25">
      <c r="A152" s="1">
        <f t="shared" si="21"/>
        <v>134</v>
      </c>
      <c r="B152" s="75" t="s">
        <v>486</v>
      </c>
      <c r="C152" s="75" t="s">
        <v>558</v>
      </c>
      <c r="D152" s="43">
        <v>10</v>
      </c>
      <c r="E152" s="44">
        <v>5</v>
      </c>
      <c r="F152" s="45">
        <v>2</v>
      </c>
      <c r="G152" s="43">
        <f t="shared" si="17"/>
        <v>10</v>
      </c>
      <c r="H152" s="43"/>
      <c r="I152" s="43">
        <f t="shared" si="18"/>
        <v>0</v>
      </c>
      <c r="J152" s="43"/>
      <c r="K152" s="43">
        <f t="shared" si="19"/>
        <v>0</v>
      </c>
      <c r="L152" s="43">
        <f t="shared" si="16"/>
        <v>15</v>
      </c>
      <c r="M152" s="43">
        <f t="shared" si="15"/>
        <v>330</v>
      </c>
      <c r="N152" s="51">
        <v>7.24</v>
      </c>
      <c r="O152" s="61">
        <f t="shared" si="20"/>
        <v>2389.2000000000003</v>
      </c>
    </row>
    <row r="153" spans="1:15" ht="29.5">
      <c r="A153" s="1">
        <f t="shared" si="21"/>
        <v>135</v>
      </c>
      <c r="B153" s="75" t="s">
        <v>627</v>
      </c>
      <c r="C153" s="75" t="s">
        <v>592</v>
      </c>
      <c r="D153" s="43">
        <v>1</v>
      </c>
      <c r="E153" s="44">
        <v>80</v>
      </c>
      <c r="F153" s="45">
        <v>30</v>
      </c>
      <c r="G153" s="43">
        <f t="shared" si="17"/>
        <v>150</v>
      </c>
      <c r="H153" s="43">
        <v>10</v>
      </c>
      <c r="I153" s="43">
        <f t="shared" si="18"/>
        <v>340</v>
      </c>
      <c r="J153" s="43"/>
      <c r="K153" s="43">
        <f t="shared" si="19"/>
        <v>0</v>
      </c>
      <c r="L153" s="43">
        <f t="shared" si="16"/>
        <v>570</v>
      </c>
      <c r="M153" s="43">
        <f t="shared" si="15"/>
        <v>12540</v>
      </c>
      <c r="N153" s="51">
        <v>0.75</v>
      </c>
      <c r="O153" s="61">
        <f t="shared" si="20"/>
        <v>9405</v>
      </c>
    </row>
    <row r="154" spans="1:15" ht="29.5">
      <c r="A154" s="1">
        <f t="shared" si="21"/>
        <v>136</v>
      </c>
      <c r="B154" s="75" t="s">
        <v>482</v>
      </c>
      <c r="C154" s="75" t="s">
        <v>559</v>
      </c>
      <c r="D154" s="43">
        <v>1</v>
      </c>
      <c r="E154" s="44">
        <v>100</v>
      </c>
      <c r="F154" s="45">
        <v>60</v>
      </c>
      <c r="G154" s="43">
        <f t="shared" si="17"/>
        <v>300</v>
      </c>
      <c r="H154" s="43">
        <v>15</v>
      </c>
      <c r="I154" s="43">
        <f t="shared" si="18"/>
        <v>510</v>
      </c>
      <c r="J154" s="43">
        <v>5</v>
      </c>
      <c r="K154" s="43">
        <f t="shared" si="19"/>
        <v>280</v>
      </c>
      <c r="L154" s="43">
        <f t="shared" si="16"/>
        <v>1190</v>
      </c>
      <c r="M154" s="43">
        <f t="shared" si="15"/>
        <v>26180</v>
      </c>
      <c r="N154" s="51">
        <v>0.4</v>
      </c>
      <c r="O154" s="61">
        <f t="shared" si="20"/>
        <v>10472</v>
      </c>
    </row>
    <row r="155" spans="1:15">
      <c r="A155" s="1">
        <f t="shared" si="21"/>
        <v>137</v>
      </c>
      <c r="B155" s="76" t="s">
        <v>480</v>
      </c>
      <c r="C155" s="75" t="s">
        <v>560</v>
      </c>
      <c r="D155" s="43">
        <v>100</v>
      </c>
      <c r="E155" s="44">
        <v>5</v>
      </c>
      <c r="F155" s="45">
        <v>3</v>
      </c>
      <c r="G155" s="43">
        <f t="shared" si="17"/>
        <v>15</v>
      </c>
      <c r="H155" s="43"/>
      <c r="I155" s="43">
        <f t="shared" si="18"/>
        <v>0</v>
      </c>
      <c r="J155" s="43"/>
      <c r="K155" s="43">
        <f t="shared" si="19"/>
        <v>0</v>
      </c>
      <c r="L155" s="43">
        <f t="shared" si="16"/>
        <v>20</v>
      </c>
      <c r="M155" s="43">
        <f t="shared" si="15"/>
        <v>440</v>
      </c>
      <c r="N155" s="51">
        <v>0.63</v>
      </c>
      <c r="O155" s="61">
        <f t="shared" si="20"/>
        <v>277.2</v>
      </c>
    </row>
    <row r="156" spans="1:15">
      <c r="A156" s="1">
        <f t="shared" si="21"/>
        <v>138</v>
      </c>
      <c r="B156" s="76" t="s">
        <v>478</v>
      </c>
      <c r="C156" s="75" t="s">
        <v>561</v>
      </c>
      <c r="D156" s="43">
        <v>5</v>
      </c>
      <c r="E156" s="44">
        <v>3</v>
      </c>
      <c r="F156" s="45">
        <v>1</v>
      </c>
      <c r="G156" s="43">
        <f t="shared" si="17"/>
        <v>5</v>
      </c>
      <c r="H156" s="43"/>
      <c r="I156" s="43">
        <f t="shared" si="18"/>
        <v>0</v>
      </c>
      <c r="J156" s="43"/>
      <c r="K156" s="43">
        <f t="shared" si="19"/>
        <v>0</v>
      </c>
      <c r="L156" s="43">
        <f t="shared" si="16"/>
        <v>8</v>
      </c>
      <c r="M156" s="43">
        <f t="shared" si="15"/>
        <v>176</v>
      </c>
      <c r="N156" s="51">
        <v>12.45</v>
      </c>
      <c r="O156" s="61">
        <f t="shared" si="20"/>
        <v>2191.1999999999998</v>
      </c>
    </row>
    <row r="157" spans="1:15">
      <c r="A157" s="1">
        <f>A156+1</f>
        <v>139</v>
      </c>
      <c r="B157" s="76" t="s">
        <v>593</v>
      </c>
      <c r="C157" s="75" t="s">
        <v>594</v>
      </c>
      <c r="D157" s="43">
        <v>5</v>
      </c>
      <c r="E157" s="44">
        <v>10</v>
      </c>
      <c r="F157" s="45">
        <v>3</v>
      </c>
      <c r="G157" s="43">
        <f t="shared" si="17"/>
        <v>15</v>
      </c>
      <c r="H157" s="43"/>
      <c r="I157" s="43">
        <f t="shared" si="18"/>
        <v>0</v>
      </c>
      <c r="J157" s="43"/>
      <c r="K157" s="43">
        <f t="shared" si="19"/>
        <v>0</v>
      </c>
      <c r="L157" s="43">
        <f t="shared" si="16"/>
        <v>25</v>
      </c>
      <c r="M157" s="43">
        <f t="shared" si="15"/>
        <v>550</v>
      </c>
      <c r="N157" s="51">
        <v>3.82</v>
      </c>
      <c r="O157" s="61">
        <f t="shared" si="20"/>
        <v>2101</v>
      </c>
    </row>
    <row r="158" spans="1:15">
      <c r="A158" s="1">
        <f t="shared" si="21"/>
        <v>140</v>
      </c>
      <c r="B158" s="76" t="s">
        <v>565</v>
      </c>
      <c r="C158" s="75" t="s">
        <v>573</v>
      </c>
      <c r="D158" s="43">
        <v>1</v>
      </c>
      <c r="E158" s="44">
        <v>5</v>
      </c>
      <c r="F158" s="45">
        <v>3</v>
      </c>
      <c r="G158" s="43">
        <f t="shared" si="17"/>
        <v>15</v>
      </c>
      <c r="H158" s="43">
        <v>2</v>
      </c>
      <c r="I158" s="43">
        <f t="shared" si="18"/>
        <v>68</v>
      </c>
      <c r="J158" s="43"/>
      <c r="K158" s="43">
        <f t="shared" si="19"/>
        <v>0</v>
      </c>
      <c r="L158" s="43">
        <f t="shared" si="16"/>
        <v>88</v>
      </c>
      <c r="M158" s="43">
        <f t="shared" si="15"/>
        <v>1936</v>
      </c>
      <c r="N158" s="51">
        <v>1.86</v>
      </c>
      <c r="O158" s="61">
        <f t="shared" si="20"/>
        <v>3600.96</v>
      </c>
    </row>
    <row r="159" spans="1:15">
      <c r="A159" s="1">
        <v>141</v>
      </c>
      <c r="B159" s="76" t="s">
        <v>632</v>
      </c>
      <c r="C159" s="75" t="s">
        <v>637</v>
      </c>
      <c r="D159" s="43">
        <v>5</v>
      </c>
      <c r="E159" s="43">
        <v>25</v>
      </c>
      <c r="F159" s="43">
        <v>2</v>
      </c>
      <c r="G159" s="43">
        <f t="shared" si="17"/>
        <v>10</v>
      </c>
      <c r="H159" s="43"/>
      <c r="I159" s="43">
        <f t="shared" si="18"/>
        <v>0</v>
      </c>
      <c r="J159" s="43"/>
      <c r="K159" s="43"/>
      <c r="L159" s="43">
        <f t="shared" si="16"/>
        <v>35</v>
      </c>
      <c r="M159" s="43">
        <f t="shared" si="15"/>
        <v>770</v>
      </c>
      <c r="N159" s="51">
        <v>13</v>
      </c>
      <c r="O159" s="61">
        <f t="shared" si="20"/>
        <v>10010</v>
      </c>
    </row>
    <row r="160" spans="1:15" ht="29.5">
      <c r="A160" s="1">
        <v>142</v>
      </c>
      <c r="B160" s="75" t="s">
        <v>633</v>
      </c>
      <c r="C160" s="75" t="s">
        <v>635</v>
      </c>
      <c r="D160" s="43">
        <v>10</v>
      </c>
      <c r="E160" s="43">
        <v>12</v>
      </c>
      <c r="F160" s="43">
        <v>2</v>
      </c>
      <c r="G160" s="43">
        <f t="shared" si="17"/>
        <v>10</v>
      </c>
      <c r="H160" s="43"/>
      <c r="I160" s="43">
        <f t="shared" si="18"/>
        <v>0</v>
      </c>
      <c r="J160" s="43"/>
      <c r="K160" s="43"/>
      <c r="L160" s="43">
        <f t="shared" si="16"/>
        <v>22</v>
      </c>
      <c r="M160" s="43">
        <f t="shared" si="15"/>
        <v>484</v>
      </c>
      <c r="N160" s="51">
        <v>6.88</v>
      </c>
      <c r="O160" s="61">
        <f t="shared" si="20"/>
        <v>3329.92</v>
      </c>
    </row>
    <row r="161" spans="1:15" ht="15.5" thickBot="1">
      <c r="A161" s="1">
        <v>143</v>
      </c>
      <c r="B161" s="76" t="s">
        <v>634</v>
      </c>
      <c r="C161" s="75" t="s">
        <v>636</v>
      </c>
      <c r="D161" s="43">
        <v>10</v>
      </c>
      <c r="E161" s="43">
        <v>15</v>
      </c>
      <c r="F161" s="43">
        <v>2</v>
      </c>
      <c r="G161" s="43">
        <f t="shared" si="17"/>
        <v>10</v>
      </c>
      <c r="H161" s="43"/>
      <c r="I161" s="43">
        <f t="shared" si="18"/>
        <v>0</v>
      </c>
      <c r="J161" s="43"/>
      <c r="K161" s="43"/>
      <c r="L161" s="43">
        <f t="shared" si="16"/>
        <v>25</v>
      </c>
      <c r="M161" s="43">
        <f t="shared" si="15"/>
        <v>550</v>
      </c>
      <c r="N161" s="51">
        <v>3.72</v>
      </c>
      <c r="O161" s="52">
        <f t="shared" si="20"/>
        <v>2046</v>
      </c>
    </row>
    <row r="162" spans="1:15" ht="15.5" thickBot="1">
      <c r="O162" s="64">
        <f>SUM(O119:O161)</f>
        <v>157027.20000000001</v>
      </c>
    </row>
  </sheetData>
  <autoFilter ref="A3:O162" xr:uid="{00000000-0009-0000-0000-000000000000}"/>
  <mergeCells count="3">
    <mergeCell ref="F2:G2"/>
    <mergeCell ref="H2:I2"/>
    <mergeCell ref="J2:K2"/>
  </mergeCells>
  <phoneticPr fontId="8" type="noConversion"/>
  <conditionalFormatting sqref="O1:O11 O14:O31 O33:O42 O46:O1048576">
    <cfRule type="top10" dxfId="9" priority="2" percent="1" rank="6"/>
    <cfRule type="top10" dxfId="8" priority="3" percent="1" rank="10"/>
    <cfRule type="top10" dxfId="7" priority="4" rank="10"/>
    <cfRule type="cellIs" dxfId="6" priority="5" operator="between">
      <formula>10000</formula>
      <formula>524680</formula>
    </cfRule>
  </conditionalFormatting>
  <conditionalFormatting sqref="O1:O1048576">
    <cfRule type="top10" dxfId="5" priority="1" percent="1" rank="5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A2:Q66"/>
  <sheetViews>
    <sheetView zoomScale="78" zoomScaleNormal="145" workbookViewId="0">
      <pane ySplit="3" topLeftCell="A4" activePane="bottomLeft" state="frozen"/>
      <selection pane="bottomLeft" activeCell="F10" sqref="F10"/>
    </sheetView>
  </sheetViews>
  <sheetFormatPr defaultColWidth="8.90625" defaultRowHeight="14.75"/>
  <cols>
    <col min="1" max="1" width="5.36328125" bestFit="1" customWidth="1"/>
    <col min="2" max="2" width="36.453125" customWidth="1"/>
    <col min="3" max="3" width="23.453125" customWidth="1"/>
    <col min="4" max="4" width="7.6328125" bestFit="1" customWidth="1"/>
    <col min="5" max="5" width="10.453125" customWidth="1"/>
    <col min="6" max="6" width="10.36328125" customWidth="1"/>
    <col min="7" max="7" width="11.90625" customWidth="1"/>
    <col min="8" max="8" width="7.81640625" customWidth="1"/>
    <col min="9" max="9" width="11.08984375" customWidth="1"/>
    <col min="10" max="11" width="8.81640625" customWidth="1"/>
    <col min="12" max="12" width="8.08984375" bestFit="1" customWidth="1"/>
    <col min="13" max="13" width="11.6328125" customWidth="1"/>
    <col min="14" max="14" width="17.81640625" bestFit="1" customWidth="1"/>
    <col min="15" max="15" width="16.453125" customWidth="1"/>
    <col min="16" max="16" width="13.453125" customWidth="1"/>
    <col min="17" max="17" width="12.453125" customWidth="1"/>
    <col min="18" max="18" width="21.453125" customWidth="1"/>
    <col min="19" max="19" width="16.453125" customWidth="1"/>
    <col min="20" max="20" width="17.453125" customWidth="1"/>
  </cols>
  <sheetData>
    <row r="2" spans="1:16">
      <c r="E2" s="2" t="s">
        <v>282</v>
      </c>
      <c r="F2" s="65" t="s">
        <v>603</v>
      </c>
      <c r="G2" s="66"/>
      <c r="H2" s="65" t="s">
        <v>279</v>
      </c>
      <c r="I2" s="66"/>
      <c r="J2" s="65" t="s">
        <v>280</v>
      </c>
      <c r="K2" s="66"/>
    </row>
    <row r="3" spans="1:16" s="3" customFormat="1" ht="29.5">
      <c r="A3" s="2" t="s">
        <v>59</v>
      </c>
      <c r="B3" s="2" t="s">
        <v>60</v>
      </c>
      <c r="C3" s="2" t="s">
        <v>61</v>
      </c>
      <c r="D3" s="2" t="s">
        <v>303</v>
      </c>
      <c r="E3" s="2" t="s">
        <v>301</v>
      </c>
      <c r="F3" s="15" t="s">
        <v>299</v>
      </c>
      <c r="G3" s="14" t="s">
        <v>300</v>
      </c>
      <c r="H3" s="15" t="s">
        <v>302</v>
      </c>
      <c r="I3" s="14" t="s">
        <v>300</v>
      </c>
      <c r="J3" s="15" t="s">
        <v>304</v>
      </c>
      <c r="K3" s="14" t="s">
        <v>300</v>
      </c>
      <c r="L3" s="2" t="s">
        <v>281</v>
      </c>
      <c r="M3" s="16" t="s">
        <v>305</v>
      </c>
      <c r="N3" s="2" t="s">
        <v>0</v>
      </c>
      <c r="O3" s="2" t="s">
        <v>306</v>
      </c>
    </row>
    <row r="4" spans="1:16" s="3" customFormat="1">
      <c r="A4" s="1">
        <v>1</v>
      </c>
      <c r="B4" s="6" t="s">
        <v>2</v>
      </c>
      <c r="C4" s="6"/>
      <c r="D4">
        <v>1</v>
      </c>
      <c r="E4" s="9">
        <v>6</v>
      </c>
      <c r="F4" s="10">
        <v>4</v>
      </c>
      <c r="G4" s="10">
        <f>F4*5</f>
        <v>20</v>
      </c>
      <c r="H4" s="11"/>
      <c r="I4" s="11">
        <f>H4*34</f>
        <v>0</v>
      </c>
      <c r="J4" s="12"/>
      <c r="K4" s="12">
        <f>J4*56</f>
        <v>0</v>
      </c>
      <c r="L4" s="1">
        <f>E4+G4+I4+K4</f>
        <v>26</v>
      </c>
      <c r="M4" s="1">
        <f>L4*12</f>
        <v>312</v>
      </c>
      <c r="N4" s="28">
        <v>2.2999999999999998</v>
      </c>
      <c r="O4" s="29">
        <f>M4*N4</f>
        <v>717.59999999999991</v>
      </c>
    </row>
    <row r="5" spans="1:16" s="3" customFormat="1" ht="29.5">
      <c r="A5" s="1">
        <f>A4+1</f>
        <v>2</v>
      </c>
      <c r="B5" s="6" t="s">
        <v>3</v>
      </c>
      <c r="C5" s="6"/>
      <c r="D5" s="1">
        <v>1</v>
      </c>
      <c r="E5" s="9">
        <v>0.5</v>
      </c>
      <c r="F5" s="10">
        <v>0.25</v>
      </c>
      <c r="G5" s="10">
        <f>F5*5</f>
        <v>1.25</v>
      </c>
      <c r="H5" s="11"/>
      <c r="I5" s="11">
        <f t="shared" ref="I5:I65" si="0">H5*34</f>
        <v>0</v>
      </c>
      <c r="J5" s="12"/>
      <c r="K5" s="12">
        <f t="shared" ref="K5:K65" si="1">J5*56</f>
        <v>0</v>
      </c>
      <c r="L5" s="1">
        <f t="shared" ref="L5:L65" si="2">E5+G5+I5+K5</f>
        <v>1.75</v>
      </c>
      <c r="M5" s="1">
        <f>L5*12</f>
        <v>21</v>
      </c>
      <c r="N5" s="28">
        <v>6.69</v>
      </c>
      <c r="O5" s="29">
        <f t="shared" ref="O5:O57" si="3">M5*N5</f>
        <v>140.49</v>
      </c>
    </row>
    <row r="6" spans="1:16" s="3" customFormat="1">
      <c r="A6" s="1">
        <f t="shared" ref="A6:A65" si="4">A5+1</f>
        <v>3</v>
      </c>
      <c r="B6" s="6" t="s">
        <v>4</v>
      </c>
      <c r="C6" s="6"/>
      <c r="D6" s="1">
        <v>1</v>
      </c>
      <c r="E6" s="9">
        <v>0.5</v>
      </c>
      <c r="F6" s="10">
        <v>0.25</v>
      </c>
      <c r="G6" s="10">
        <f t="shared" ref="G6:G65" si="5">F6*5</f>
        <v>1.25</v>
      </c>
      <c r="H6" s="11"/>
      <c r="I6" s="11">
        <f t="shared" si="0"/>
        <v>0</v>
      </c>
      <c r="J6" s="12"/>
      <c r="K6" s="12">
        <f t="shared" si="1"/>
        <v>0</v>
      </c>
      <c r="L6" s="1">
        <f t="shared" si="2"/>
        <v>1.75</v>
      </c>
      <c r="M6" s="1">
        <f>L6*22</f>
        <v>38.5</v>
      </c>
      <c r="N6" s="28">
        <v>25</v>
      </c>
      <c r="O6" s="29">
        <f t="shared" si="3"/>
        <v>962.5</v>
      </c>
    </row>
    <row r="7" spans="1:16" s="3" customFormat="1">
      <c r="A7" s="1">
        <f t="shared" si="4"/>
        <v>4</v>
      </c>
      <c r="B7" s="6" t="s">
        <v>5</v>
      </c>
      <c r="C7" s="6"/>
      <c r="D7" s="1">
        <v>1</v>
      </c>
      <c r="E7" s="9">
        <v>2</v>
      </c>
      <c r="F7" s="10">
        <v>2</v>
      </c>
      <c r="G7" s="10">
        <f t="shared" si="5"/>
        <v>10</v>
      </c>
      <c r="H7" s="11">
        <v>2</v>
      </c>
      <c r="I7" s="11">
        <f t="shared" si="0"/>
        <v>68</v>
      </c>
      <c r="J7" s="12"/>
      <c r="K7" s="12">
        <f t="shared" si="1"/>
        <v>0</v>
      </c>
      <c r="L7" s="1">
        <f t="shared" si="2"/>
        <v>80</v>
      </c>
      <c r="M7" s="1">
        <f>L7*2</f>
        <v>160</v>
      </c>
      <c r="N7" s="28">
        <v>10.5</v>
      </c>
      <c r="O7" s="29">
        <f t="shared" si="3"/>
        <v>1680</v>
      </c>
    </row>
    <row r="8" spans="1:16" s="3" customFormat="1" ht="29.5">
      <c r="A8" s="1">
        <f t="shared" si="4"/>
        <v>5</v>
      </c>
      <c r="B8" s="6" t="s">
        <v>6</v>
      </c>
      <c r="C8" s="6" t="s">
        <v>574</v>
      </c>
      <c r="D8" s="1">
        <v>100</v>
      </c>
      <c r="E8" s="9">
        <v>0.5</v>
      </c>
      <c r="F8" s="10">
        <v>0.25</v>
      </c>
      <c r="G8" s="10">
        <f t="shared" si="5"/>
        <v>1.25</v>
      </c>
      <c r="H8" s="11">
        <v>0.5</v>
      </c>
      <c r="I8" s="11">
        <f t="shared" si="0"/>
        <v>17</v>
      </c>
      <c r="J8" s="12"/>
      <c r="K8" s="12">
        <f t="shared" si="1"/>
        <v>0</v>
      </c>
      <c r="L8" s="1">
        <f t="shared" si="2"/>
        <v>18.75</v>
      </c>
      <c r="M8" s="1">
        <f>L8*12</f>
        <v>225</v>
      </c>
      <c r="N8" s="28">
        <v>10.8</v>
      </c>
      <c r="O8" s="29">
        <f t="shared" si="3"/>
        <v>2430</v>
      </c>
    </row>
    <row r="9" spans="1:16" s="3" customFormat="1">
      <c r="A9" s="1">
        <f t="shared" si="4"/>
        <v>6</v>
      </c>
      <c r="B9" s="6" t="s">
        <v>7</v>
      </c>
      <c r="C9" s="6"/>
      <c r="D9" s="1">
        <v>200</v>
      </c>
      <c r="E9" s="9">
        <v>0.5</v>
      </c>
      <c r="F9" s="10">
        <v>0.5</v>
      </c>
      <c r="G9" s="10">
        <f t="shared" si="5"/>
        <v>2.5</v>
      </c>
      <c r="H9" s="11"/>
      <c r="I9" s="11">
        <f t="shared" si="0"/>
        <v>0</v>
      </c>
      <c r="J9" s="12"/>
      <c r="K9" s="12">
        <f t="shared" si="1"/>
        <v>0</v>
      </c>
      <c r="L9" s="1">
        <f t="shared" si="2"/>
        <v>3</v>
      </c>
      <c r="M9" s="1">
        <f t="shared" ref="M9:M13" si="6">L9*22</f>
        <v>66</v>
      </c>
      <c r="N9" s="28">
        <v>1.25</v>
      </c>
      <c r="O9" s="29">
        <f t="shared" si="3"/>
        <v>82.5</v>
      </c>
    </row>
    <row r="10" spans="1:16" s="3" customFormat="1" ht="29.5">
      <c r="A10" s="1">
        <f t="shared" si="4"/>
        <v>7</v>
      </c>
      <c r="B10" s="6" t="s">
        <v>8</v>
      </c>
      <c r="C10" s="6"/>
      <c r="D10" s="1">
        <v>1</v>
      </c>
      <c r="E10" s="9">
        <v>2</v>
      </c>
      <c r="F10" s="10">
        <v>1</v>
      </c>
      <c r="G10" s="10">
        <f t="shared" si="5"/>
        <v>5</v>
      </c>
      <c r="H10" s="11"/>
      <c r="I10" s="11">
        <f t="shared" si="0"/>
        <v>0</v>
      </c>
      <c r="J10" s="12"/>
      <c r="K10" s="12">
        <f t="shared" si="1"/>
        <v>0</v>
      </c>
      <c r="L10" s="1">
        <f t="shared" si="2"/>
        <v>7</v>
      </c>
      <c r="M10" s="1">
        <f t="shared" si="6"/>
        <v>154</v>
      </c>
      <c r="N10" s="28">
        <v>2.5</v>
      </c>
      <c r="O10" s="29">
        <f t="shared" si="3"/>
        <v>385</v>
      </c>
    </row>
    <row r="11" spans="1:16" s="3" customFormat="1" ht="29.25" customHeight="1">
      <c r="A11" s="1">
        <f>A10+1</f>
        <v>8</v>
      </c>
      <c r="B11" s="6" t="s">
        <v>9</v>
      </c>
      <c r="C11" s="6"/>
      <c r="D11" s="1">
        <v>1</v>
      </c>
      <c r="E11" s="9">
        <v>2</v>
      </c>
      <c r="F11" s="10">
        <v>1</v>
      </c>
      <c r="G11" s="10">
        <f t="shared" si="5"/>
        <v>5</v>
      </c>
      <c r="H11" s="11"/>
      <c r="I11" s="11">
        <f t="shared" si="0"/>
        <v>0</v>
      </c>
      <c r="J11" s="12"/>
      <c r="K11" s="12">
        <f t="shared" si="1"/>
        <v>0</v>
      </c>
      <c r="L11" s="1">
        <f t="shared" si="2"/>
        <v>7</v>
      </c>
      <c r="M11" s="1">
        <f t="shared" si="6"/>
        <v>154</v>
      </c>
      <c r="N11" s="28">
        <v>2.5</v>
      </c>
      <c r="O11" s="29">
        <f t="shared" si="3"/>
        <v>385</v>
      </c>
    </row>
    <row r="12" spans="1:16" s="4" customFormat="1" ht="29.5">
      <c r="A12" s="1">
        <f t="shared" si="4"/>
        <v>9</v>
      </c>
      <c r="B12" s="6" t="s">
        <v>10</v>
      </c>
      <c r="C12" s="6"/>
      <c r="D12" s="1">
        <v>1</v>
      </c>
      <c r="E12" s="9">
        <v>2</v>
      </c>
      <c r="F12" s="10">
        <v>1</v>
      </c>
      <c r="G12" s="10">
        <f t="shared" si="5"/>
        <v>5</v>
      </c>
      <c r="H12" s="11"/>
      <c r="I12" s="11">
        <f t="shared" si="0"/>
        <v>0</v>
      </c>
      <c r="J12" s="12"/>
      <c r="K12" s="12">
        <f t="shared" si="1"/>
        <v>0</v>
      </c>
      <c r="L12" s="1">
        <f t="shared" si="2"/>
        <v>7</v>
      </c>
      <c r="M12" s="1">
        <f t="shared" si="6"/>
        <v>154</v>
      </c>
      <c r="N12" s="28">
        <v>2.5</v>
      </c>
      <c r="O12" s="29">
        <f t="shared" si="3"/>
        <v>385</v>
      </c>
      <c r="P12" s="7"/>
    </row>
    <row r="13" spans="1:16" s="4" customFormat="1" ht="29.5">
      <c r="A13" s="1">
        <f t="shared" si="4"/>
        <v>10</v>
      </c>
      <c r="B13" s="6" t="s">
        <v>11</v>
      </c>
      <c r="C13" s="6"/>
      <c r="D13" s="1">
        <v>1</v>
      </c>
      <c r="E13" s="9">
        <v>2</v>
      </c>
      <c r="F13" s="10">
        <v>1</v>
      </c>
      <c r="G13" s="10">
        <f t="shared" si="5"/>
        <v>5</v>
      </c>
      <c r="H13" s="11"/>
      <c r="I13" s="11">
        <f t="shared" si="0"/>
        <v>0</v>
      </c>
      <c r="J13" s="12"/>
      <c r="K13" s="12">
        <f t="shared" si="1"/>
        <v>0</v>
      </c>
      <c r="L13" s="1">
        <f t="shared" si="2"/>
        <v>7</v>
      </c>
      <c r="M13" s="1">
        <f t="shared" si="6"/>
        <v>154</v>
      </c>
      <c r="N13" s="28">
        <v>2.5</v>
      </c>
      <c r="O13" s="29">
        <f t="shared" si="3"/>
        <v>385</v>
      </c>
      <c r="P13" s="7"/>
    </row>
    <row r="14" spans="1:16" s="3" customFormat="1" ht="26.75">
      <c r="A14" s="1">
        <f t="shared" si="4"/>
        <v>11</v>
      </c>
      <c r="B14" s="26" t="s">
        <v>463</v>
      </c>
      <c r="C14" s="6"/>
      <c r="D14" s="1">
        <v>1</v>
      </c>
      <c r="E14" s="9">
        <v>1</v>
      </c>
      <c r="F14" s="10">
        <v>1</v>
      </c>
      <c r="G14" s="10">
        <f t="shared" si="5"/>
        <v>5</v>
      </c>
      <c r="H14" s="11"/>
      <c r="I14" s="11">
        <f t="shared" si="0"/>
        <v>0</v>
      </c>
      <c r="J14" s="12"/>
      <c r="K14" s="12">
        <f t="shared" si="1"/>
        <v>0</v>
      </c>
      <c r="L14" s="1">
        <f t="shared" si="2"/>
        <v>6</v>
      </c>
      <c r="M14" s="1">
        <f>L14*1</f>
        <v>6</v>
      </c>
      <c r="N14" s="28">
        <v>3800</v>
      </c>
      <c r="O14" s="29">
        <f t="shared" si="3"/>
        <v>22800</v>
      </c>
    </row>
    <row r="15" spans="1:16" s="3" customFormat="1">
      <c r="A15" s="1">
        <f t="shared" si="4"/>
        <v>12</v>
      </c>
      <c r="B15" s="6" t="s">
        <v>12</v>
      </c>
      <c r="C15" s="6"/>
      <c r="D15" s="1">
        <v>1</v>
      </c>
      <c r="E15" s="9">
        <v>0.5</v>
      </c>
      <c r="F15" s="10">
        <v>1</v>
      </c>
      <c r="G15" s="10">
        <f t="shared" si="5"/>
        <v>5</v>
      </c>
      <c r="H15" s="11"/>
      <c r="I15" s="11">
        <f t="shared" si="0"/>
        <v>0</v>
      </c>
      <c r="J15" s="12"/>
      <c r="K15" s="12">
        <f t="shared" si="1"/>
        <v>0</v>
      </c>
      <c r="L15" s="1">
        <f t="shared" si="2"/>
        <v>5.5</v>
      </c>
      <c r="M15" s="1">
        <f>L15*1</f>
        <v>5.5</v>
      </c>
      <c r="N15" s="28">
        <v>2550</v>
      </c>
      <c r="O15" s="29">
        <f t="shared" si="3"/>
        <v>14025</v>
      </c>
    </row>
    <row r="16" spans="1:16" s="3" customFormat="1" ht="29.5">
      <c r="A16" s="1">
        <f t="shared" si="4"/>
        <v>13</v>
      </c>
      <c r="B16" s="6" t="s">
        <v>13</v>
      </c>
      <c r="C16" s="6"/>
      <c r="D16" s="1">
        <v>50</v>
      </c>
      <c r="E16" s="9">
        <v>2</v>
      </c>
      <c r="F16" s="10">
        <v>1</v>
      </c>
      <c r="G16" s="10">
        <f t="shared" si="5"/>
        <v>5</v>
      </c>
      <c r="H16" s="11"/>
      <c r="I16" s="11">
        <f t="shared" si="0"/>
        <v>0</v>
      </c>
      <c r="J16" s="12"/>
      <c r="K16" s="12">
        <f t="shared" si="1"/>
        <v>0</v>
      </c>
      <c r="L16" s="1">
        <f t="shared" si="2"/>
        <v>7</v>
      </c>
      <c r="M16" s="1">
        <f>L16*22</f>
        <v>154</v>
      </c>
      <c r="N16" s="28">
        <v>0</v>
      </c>
      <c r="O16" s="29">
        <f t="shared" si="3"/>
        <v>0</v>
      </c>
    </row>
    <row r="17" spans="1:17" s="3" customFormat="1" ht="44.25">
      <c r="A17" s="1">
        <f t="shared" si="4"/>
        <v>14</v>
      </c>
      <c r="B17" s="6" t="s">
        <v>307</v>
      </c>
      <c r="C17" s="6"/>
      <c r="D17" s="1">
        <v>1</v>
      </c>
      <c r="E17" s="9">
        <v>1</v>
      </c>
      <c r="F17" s="10">
        <v>1</v>
      </c>
      <c r="G17" s="10">
        <f t="shared" si="5"/>
        <v>5</v>
      </c>
      <c r="H17" s="11">
        <v>0.5</v>
      </c>
      <c r="I17" s="11">
        <f t="shared" si="0"/>
        <v>17</v>
      </c>
      <c r="J17" s="12"/>
      <c r="K17" s="12"/>
      <c r="L17" s="1">
        <f>E17+G17+I17+K17</f>
        <v>23</v>
      </c>
      <c r="M17" s="1">
        <f>L17*1</f>
        <v>23</v>
      </c>
      <c r="N17" s="28">
        <v>450</v>
      </c>
      <c r="O17" s="29">
        <f t="shared" si="3"/>
        <v>10350</v>
      </c>
    </row>
    <row r="18" spans="1:17" s="3" customFormat="1" ht="29.5">
      <c r="A18" s="1">
        <f t="shared" si="4"/>
        <v>15</v>
      </c>
      <c r="B18" s="6" t="s">
        <v>308</v>
      </c>
      <c r="C18" s="6"/>
      <c r="D18" s="1">
        <v>200</v>
      </c>
      <c r="E18" s="9">
        <v>0.25</v>
      </c>
      <c r="F18" s="10">
        <v>0.25</v>
      </c>
      <c r="G18" s="10">
        <f t="shared" si="5"/>
        <v>1.25</v>
      </c>
      <c r="H18" s="11">
        <v>0.5</v>
      </c>
      <c r="I18" s="11">
        <f t="shared" si="0"/>
        <v>17</v>
      </c>
      <c r="J18" s="12"/>
      <c r="K18" s="12"/>
      <c r="L18" s="1">
        <f t="shared" si="2"/>
        <v>18.5</v>
      </c>
      <c r="M18" s="1">
        <f>L18*6</f>
        <v>111</v>
      </c>
      <c r="N18" s="28">
        <v>60</v>
      </c>
      <c r="O18" s="29">
        <f t="shared" si="3"/>
        <v>6660</v>
      </c>
    </row>
    <row r="19" spans="1:17" s="3" customFormat="1" ht="44.25">
      <c r="A19" s="1">
        <f t="shared" si="4"/>
        <v>16</v>
      </c>
      <c r="B19" s="6" t="s">
        <v>14</v>
      </c>
      <c r="C19" s="6"/>
      <c r="D19" s="1">
        <v>25</v>
      </c>
      <c r="E19" s="9">
        <v>4</v>
      </c>
      <c r="F19" s="10">
        <v>2</v>
      </c>
      <c r="G19" s="10">
        <f t="shared" si="5"/>
        <v>10</v>
      </c>
      <c r="H19" s="11"/>
      <c r="I19" s="11">
        <f t="shared" si="0"/>
        <v>0</v>
      </c>
      <c r="J19" s="12"/>
      <c r="K19" s="12">
        <f t="shared" si="1"/>
        <v>0</v>
      </c>
      <c r="L19" s="1">
        <f t="shared" si="2"/>
        <v>14</v>
      </c>
      <c r="M19" s="1">
        <f t="shared" ref="M19:M49" si="7">L19*12</f>
        <v>168</v>
      </c>
      <c r="N19" s="28">
        <v>10.1</v>
      </c>
      <c r="O19" s="29">
        <f t="shared" si="3"/>
        <v>1696.8</v>
      </c>
    </row>
    <row r="20" spans="1:17" s="3" customFormat="1" ht="44.25">
      <c r="A20" s="1">
        <f t="shared" si="4"/>
        <v>17</v>
      </c>
      <c r="B20" s="6" t="s">
        <v>15</v>
      </c>
      <c r="C20" s="6"/>
      <c r="D20" s="1">
        <v>25</v>
      </c>
      <c r="E20" s="9">
        <v>4</v>
      </c>
      <c r="F20" s="10">
        <v>2</v>
      </c>
      <c r="G20" s="10">
        <f t="shared" si="5"/>
        <v>10</v>
      </c>
      <c r="H20" s="11"/>
      <c r="I20" s="11">
        <f t="shared" si="0"/>
        <v>0</v>
      </c>
      <c r="J20" s="12"/>
      <c r="K20" s="12">
        <f t="shared" si="1"/>
        <v>0</v>
      </c>
      <c r="L20" s="1">
        <f t="shared" si="2"/>
        <v>14</v>
      </c>
      <c r="M20" s="1">
        <f t="shared" si="7"/>
        <v>168</v>
      </c>
      <c r="N20" s="28">
        <v>13.97</v>
      </c>
      <c r="O20" s="29">
        <f t="shared" si="3"/>
        <v>2346.96</v>
      </c>
    </row>
    <row r="21" spans="1:17" s="3" customFormat="1" ht="29.5">
      <c r="A21" s="1">
        <f t="shared" si="4"/>
        <v>18</v>
      </c>
      <c r="B21" s="6" t="s">
        <v>16</v>
      </c>
      <c r="C21" s="6"/>
      <c r="D21" s="1">
        <v>50</v>
      </c>
      <c r="E21" s="9">
        <v>1.5</v>
      </c>
      <c r="F21" s="10">
        <v>1</v>
      </c>
      <c r="G21" s="10">
        <f t="shared" si="5"/>
        <v>5</v>
      </c>
      <c r="H21" s="11"/>
      <c r="I21" s="11">
        <f t="shared" si="0"/>
        <v>0</v>
      </c>
      <c r="J21" s="12"/>
      <c r="K21" s="12">
        <f t="shared" si="1"/>
        <v>0</v>
      </c>
      <c r="L21" s="1">
        <f t="shared" si="2"/>
        <v>6.5</v>
      </c>
      <c r="M21" s="1">
        <f t="shared" si="7"/>
        <v>78</v>
      </c>
      <c r="N21" s="28">
        <v>2.73</v>
      </c>
      <c r="O21" s="29">
        <f t="shared" si="3"/>
        <v>212.94</v>
      </c>
    </row>
    <row r="22" spans="1:17" s="3" customFormat="1">
      <c r="A22" s="1">
        <f t="shared" si="4"/>
        <v>19</v>
      </c>
      <c r="B22" s="6" t="s">
        <v>17</v>
      </c>
      <c r="C22" s="6"/>
      <c r="D22" s="1">
        <v>50</v>
      </c>
      <c r="E22" s="9">
        <v>1</v>
      </c>
      <c r="F22" s="10">
        <v>0.5</v>
      </c>
      <c r="G22" s="10">
        <f t="shared" si="5"/>
        <v>2.5</v>
      </c>
      <c r="H22" s="11"/>
      <c r="I22" s="11">
        <f t="shared" si="0"/>
        <v>0</v>
      </c>
      <c r="J22" s="12"/>
      <c r="K22" s="12">
        <f t="shared" si="1"/>
        <v>0</v>
      </c>
      <c r="L22" s="1">
        <f t="shared" si="2"/>
        <v>3.5</v>
      </c>
      <c r="M22" s="1">
        <f t="shared" si="7"/>
        <v>42</v>
      </c>
      <c r="N22" s="28">
        <v>8.73</v>
      </c>
      <c r="O22" s="29">
        <f t="shared" si="3"/>
        <v>366.66</v>
      </c>
    </row>
    <row r="23" spans="1:17" s="3" customFormat="1" ht="29.5">
      <c r="A23" s="1">
        <f t="shared" si="4"/>
        <v>20</v>
      </c>
      <c r="B23" s="6" t="s">
        <v>18</v>
      </c>
      <c r="C23" s="6"/>
      <c r="D23" s="1">
        <v>100</v>
      </c>
      <c r="E23" s="9">
        <v>5</v>
      </c>
      <c r="F23" s="10">
        <v>1</v>
      </c>
      <c r="G23" s="10">
        <f t="shared" si="5"/>
        <v>5</v>
      </c>
      <c r="H23" s="11"/>
      <c r="I23" s="11">
        <f t="shared" si="0"/>
        <v>0</v>
      </c>
      <c r="J23" s="12"/>
      <c r="K23" s="12">
        <f t="shared" si="1"/>
        <v>0</v>
      </c>
      <c r="L23" s="1">
        <f t="shared" si="2"/>
        <v>10</v>
      </c>
      <c r="M23" s="1">
        <f t="shared" si="7"/>
        <v>120</v>
      </c>
      <c r="N23" s="28">
        <v>6.77</v>
      </c>
      <c r="O23" s="29">
        <f t="shared" si="3"/>
        <v>812.4</v>
      </c>
    </row>
    <row r="24" spans="1:17" s="3" customFormat="1" ht="44.25">
      <c r="A24" s="1">
        <f t="shared" si="4"/>
        <v>21</v>
      </c>
      <c r="B24" s="6" t="s">
        <v>19</v>
      </c>
      <c r="C24" s="6"/>
      <c r="D24" s="1">
        <v>100</v>
      </c>
      <c r="E24" s="9">
        <v>1</v>
      </c>
      <c r="F24" s="10">
        <v>0.5</v>
      </c>
      <c r="G24" s="10">
        <f t="shared" si="5"/>
        <v>2.5</v>
      </c>
      <c r="H24" s="11"/>
      <c r="I24" s="11">
        <f t="shared" si="0"/>
        <v>0</v>
      </c>
      <c r="J24" s="12"/>
      <c r="K24" s="12">
        <f t="shared" si="1"/>
        <v>0</v>
      </c>
      <c r="L24" s="1">
        <f t="shared" si="2"/>
        <v>3.5</v>
      </c>
      <c r="M24" s="1">
        <f t="shared" si="7"/>
        <v>42</v>
      </c>
      <c r="N24" s="28">
        <v>20</v>
      </c>
      <c r="O24" s="29">
        <f t="shared" si="3"/>
        <v>840</v>
      </c>
    </row>
    <row r="25" spans="1:17" s="3" customFormat="1">
      <c r="A25" s="1">
        <f t="shared" si="4"/>
        <v>22</v>
      </c>
      <c r="B25" s="6" t="s">
        <v>20</v>
      </c>
      <c r="C25" s="6"/>
      <c r="D25" s="1">
        <v>100</v>
      </c>
      <c r="E25" s="9">
        <v>1.5</v>
      </c>
      <c r="F25" s="10">
        <v>0.5</v>
      </c>
      <c r="G25" s="10">
        <f t="shared" si="5"/>
        <v>2.5</v>
      </c>
      <c r="H25" s="11">
        <v>0.5</v>
      </c>
      <c r="I25" s="11">
        <f t="shared" si="0"/>
        <v>17</v>
      </c>
      <c r="J25" s="12"/>
      <c r="K25" s="12">
        <f t="shared" si="1"/>
        <v>0</v>
      </c>
      <c r="L25" s="1">
        <f t="shared" si="2"/>
        <v>21</v>
      </c>
      <c r="M25" s="1">
        <f>L25*6</f>
        <v>126</v>
      </c>
      <c r="N25" s="28">
        <v>11</v>
      </c>
      <c r="O25" s="29">
        <f t="shared" si="3"/>
        <v>1386</v>
      </c>
    </row>
    <row r="26" spans="1:17" s="3" customFormat="1" ht="16">
      <c r="A26" s="1"/>
      <c r="B26" s="6"/>
      <c r="C26" s="6"/>
      <c r="D26" s="1"/>
      <c r="E26" s="9"/>
      <c r="F26" s="10"/>
      <c r="G26" s="10"/>
      <c r="H26" s="11"/>
      <c r="I26" s="11">
        <f t="shared" si="0"/>
        <v>0</v>
      </c>
      <c r="J26" s="12"/>
      <c r="K26" s="12"/>
      <c r="L26" s="1"/>
      <c r="M26" s="1"/>
      <c r="N26" s="28"/>
      <c r="O26" s="40">
        <f>SUM(O4:O25)</f>
        <v>69049.849999999991</v>
      </c>
    </row>
    <row r="27" spans="1:17" ht="26.75">
      <c r="A27" s="43">
        <f>A25+1</f>
        <v>23</v>
      </c>
      <c r="B27" s="41" t="s">
        <v>464</v>
      </c>
      <c r="C27" s="43"/>
      <c r="D27" s="48" t="s">
        <v>575</v>
      </c>
      <c r="E27" s="48">
        <v>4</v>
      </c>
      <c r="F27" s="43">
        <v>1</v>
      </c>
      <c r="G27" s="43">
        <f t="shared" si="5"/>
        <v>5</v>
      </c>
      <c r="H27" s="43"/>
      <c r="I27" s="43">
        <f t="shared" si="0"/>
        <v>0</v>
      </c>
      <c r="J27" s="43"/>
      <c r="K27" s="43">
        <f t="shared" si="1"/>
        <v>0</v>
      </c>
      <c r="L27" s="43">
        <f t="shared" si="2"/>
        <v>9</v>
      </c>
      <c r="M27" s="43">
        <f>L27*1</f>
        <v>9</v>
      </c>
      <c r="N27" s="51">
        <v>22</v>
      </c>
      <c r="O27" s="51">
        <f t="shared" si="3"/>
        <v>198</v>
      </c>
      <c r="Q27" s="3"/>
    </row>
    <row r="28" spans="1:17">
      <c r="A28" s="43">
        <f t="shared" si="4"/>
        <v>24</v>
      </c>
      <c r="B28" s="41" t="s">
        <v>595</v>
      </c>
      <c r="C28" s="43"/>
      <c r="D28" s="48" t="s">
        <v>582</v>
      </c>
      <c r="E28" s="48">
        <v>1</v>
      </c>
      <c r="F28" s="43">
        <v>0.5</v>
      </c>
      <c r="G28" s="43">
        <f t="shared" si="5"/>
        <v>2.5</v>
      </c>
      <c r="H28" s="43">
        <v>0.5</v>
      </c>
      <c r="I28" s="43">
        <f t="shared" si="0"/>
        <v>17</v>
      </c>
      <c r="J28" s="43"/>
      <c r="K28" s="43">
        <f t="shared" si="1"/>
        <v>0</v>
      </c>
      <c r="L28" s="43">
        <f t="shared" si="2"/>
        <v>20.5</v>
      </c>
      <c r="M28" s="43">
        <f>L28*22</f>
        <v>451</v>
      </c>
      <c r="N28" s="51">
        <v>3.5</v>
      </c>
      <c r="O28" s="51">
        <f t="shared" si="3"/>
        <v>1578.5</v>
      </c>
    </row>
    <row r="29" spans="1:17" ht="26.75">
      <c r="A29" s="43">
        <f t="shared" si="4"/>
        <v>25</v>
      </c>
      <c r="B29" s="41" t="s">
        <v>462</v>
      </c>
      <c r="C29" s="43"/>
      <c r="D29" s="48" t="s">
        <v>576</v>
      </c>
      <c r="E29" s="48">
        <v>4</v>
      </c>
      <c r="F29" s="43">
        <v>1</v>
      </c>
      <c r="G29" s="43">
        <f t="shared" si="5"/>
        <v>5</v>
      </c>
      <c r="H29" s="43"/>
      <c r="I29" s="43">
        <f t="shared" si="0"/>
        <v>0</v>
      </c>
      <c r="J29" s="43"/>
      <c r="K29" s="43">
        <f t="shared" si="1"/>
        <v>0</v>
      </c>
      <c r="L29" s="43">
        <f t="shared" si="2"/>
        <v>9</v>
      </c>
      <c r="M29" s="43">
        <f>L29*1</f>
        <v>9</v>
      </c>
      <c r="N29" s="51">
        <v>12</v>
      </c>
      <c r="O29" s="51">
        <f t="shared" si="3"/>
        <v>108</v>
      </c>
    </row>
    <row r="30" spans="1:17" ht="39.75">
      <c r="A30" s="43">
        <f t="shared" si="4"/>
        <v>26</v>
      </c>
      <c r="B30" s="41" t="s">
        <v>461</v>
      </c>
      <c r="C30" s="43"/>
      <c r="D30" s="48" t="s">
        <v>577</v>
      </c>
      <c r="E30" s="48">
        <v>1</v>
      </c>
      <c r="F30" s="43">
        <v>1</v>
      </c>
      <c r="G30" s="43">
        <f t="shared" si="5"/>
        <v>5</v>
      </c>
      <c r="H30" s="43"/>
      <c r="I30" s="43">
        <f t="shared" si="0"/>
        <v>0</v>
      </c>
      <c r="J30" s="43"/>
      <c r="K30" s="43">
        <f t="shared" si="1"/>
        <v>0</v>
      </c>
      <c r="L30" s="43">
        <f t="shared" si="2"/>
        <v>6</v>
      </c>
      <c r="M30" s="43">
        <f t="shared" si="7"/>
        <v>72</v>
      </c>
      <c r="N30" s="51">
        <v>22</v>
      </c>
      <c r="O30" s="51">
        <f t="shared" si="3"/>
        <v>1584</v>
      </c>
    </row>
    <row r="31" spans="1:17" ht="52.75">
      <c r="A31" s="43">
        <f t="shared" si="4"/>
        <v>27</v>
      </c>
      <c r="B31" s="41" t="s">
        <v>604</v>
      </c>
      <c r="C31" s="43"/>
      <c r="D31" s="48">
        <v>1</v>
      </c>
      <c r="E31" s="48">
        <v>2</v>
      </c>
      <c r="F31" s="43">
        <v>1</v>
      </c>
      <c r="G31" s="43">
        <f t="shared" si="5"/>
        <v>5</v>
      </c>
      <c r="H31" s="43"/>
      <c r="I31" s="43">
        <f t="shared" si="0"/>
        <v>0</v>
      </c>
      <c r="J31" s="43"/>
      <c r="K31" s="43">
        <f t="shared" si="1"/>
        <v>0</v>
      </c>
      <c r="L31" s="43">
        <f t="shared" si="2"/>
        <v>7</v>
      </c>
      <c r="M31" s="43">
        <f t="shared" si="7"/>
        <v>84</v>
      </c>
      <c r="N31" s="51">
        <v>18</v>
      </c>
      <c r="O31" s="51">
        <f t="shared" si="3"/>
        <v>1512</v>
      </c>
    </row>
    <row r="32" spans="1:17" ht="26.75">
      <c r="A32" s="43">
        <f t="shared" si="4"/>
        <v>28</v>
      </c>
      <c r="B32" s="41" t="s">
        <v>460</v>
      </c>
      <c r="C32" s="43"/>
      <c r="D32" s="48" t="s">
        <v>578</v>
      </c>
      <c r="E32" s="48">
        <v>2</v>
      </c>
      <c r="F32" s="43">
        <v>1</v>
      </c>
      <c r="G32" s="43">
        <f t="shared" si="5"/>
        <v>5</v>
      </c>
      <c r="H32" s="43"/>
      <c r="I32" s="43">
        <f t="shared" si="0"/>
        <v>0</v>
      </c>
      <c r="J32" s="43"/>
      <c r="K32" s="43">
        <f t="shared" si="1"/>
        <v>0</v>
      </c>
      <c r="L32" s="43">
        <f t="shared" si="2"/>
        <v>7</v>
      </c>
      <c r="M32" s="43">
        <f t="shared" si="7"/>
        <v>84</v>
      </c>
      <c r="N32" s="51">
        <v>5</v>
      </c>
      <c r="O32" s="51">
        <f t="shared" si="3"/>
        <v>420</v>
      </c>
    </row>
    <row r="33" spans="1:15" ht="26.75">
      <c r="A33" s="43">
        <f t="shared" si="4"/>
        <v>29</v>
      </c>
      <c r="B33" s="41" t="s">
        <v>459</v>
      </c>
      <c r="C33" s="43"/>
      <c r="D33" s="48" t="s">
        <v>578</v>
      </c>
      <c r="E33" s="48">
        <v>2</v>
      </c>
      <c r="F33" s="43">
        <v>1</v>
      </c>
      <c r="G33" s="43">
        <f t="shared" si="5"/>
        <v>5</v>
      </c>
      <c r="H33" s="43"/>
      <c r="I33" s="43">
        <f t="shared" si="0"/>
        <v>0</v>
      </c>
      <c r="J33" s="43"/>
      <c r="K33" s="43">
        <f t="shared" si="1"/>
        <v>0</v>
      </c>
      <c r="L33" s="43">
        <f t="shared" si="2"/>
        <v>7</v>
      </c>
      <c r="M33" s="43">
        <f t="shared" si="7"/>
        <v>84</v>
      </c>
      <c r="N33" s="51">
        <v>5</v>
      </c>
      <c r="O33" s="51">
        <f t="shared" si="3"/>
        <v>420</v>
      </c>
    </row>
    <row r="34" spans="1:15" ht="26.75">
      <c r="A34" s="43">
        <f t="shared" si="4"/>
        <v>30</v>
      </c>
      <c r="B34" s="41" t="s">
        <v>458</v>
      </c>
      <c r="C34" s="43"/>
      <c r="D34" s="48" t="s">
        <v>584</v>
      </c>
      <c r="E34" s="48">
        <v>0.5</v>
      </c>
      <c r="F34" s="43">
        <v>0.5</v>
      </c>
      <c r="G34" s="43">
        <f t="shared" si="5"/>
        <v>2.5</v>
      </c>
      <c r="H34" s="43"/>
      <c r="I34" s="43">
        <f t="shared" si="0"/>
        <v>0</v>
      </c>
      <c r="J34" s="43"/>
      <c r="K34" s="43">
        <f t="shared" si="1"/>
        <v>0</v>
      </c>
      <c r="L34" s="43">
        <f t="shared" si="2"/>
        <v>3</v>
      </c>
      <c r="M34" s="43">
        <f t="shared" si="7"/>
        <v>36</v>
      </c>
      <c r="N34" s="51">
        <v>18</v>
      </c>
      <c r="O34" s="51">
        <f t="shared" si="3"/>
        <v>648</v>
      </c>
    </row>
    <row r="35" spans="1:15" ht="26.75">
      <c r="A35" s="43">
        <f t="shared" si="4"/>
        <v>31</v>
      </c>
      <c r="B35" s="41" t="s">
        <v>457</v>
      </c>
      <c r="C35" s="43"/>
      <c r="D35" s="48" t="s">
        <v>579</v>
      </c>
      <c r="E35" s="48">
        <v>1</v>
      </c>
      <c r="F35" s="43">
        <v>0.5</v>
      </c>
      <c r="G35" s="43">
        <f t="shared" si="5"/>
        <v>2.5</v>
      </c>
      <c r="H35" s="43"/>
      <c r="I35" s="43">
        <f t="shared" si="0"/>
        <v>0</v>
      </c>
      <c r="J35" s="43"/>
      <c r="K35" s="43">
        <f t="shared" si="1"/>
        <v>0</v>
      </c>
      <c r="L35" s="43">
        <f t="shared" si="2"/>
        <v>3.5</v>
      </c>
      <c r="M35" s="43">
        <f t="shared" si="7"/>
        <v>42</v>
      </c>
      <c r="N35" s="51">
        <v>46</v>
      </c>
      <c r="O35" s="51">
        <f t="shared" si="3"/>
        <v>1932</v>
      </c>
    </row>
    <row r="36" spans="1:15" ht="65.75">
      <c r="A36" s="43">
        <f t="shared" si="4"/>
        <v>32</v>
      </c>
      <c r="B36" s="41" t="s">
        <v>456</v>
      </c>
      <c r="C36" s="43"/>
      <c r="D36" s="48" t="s">
        <v>580</v>
      </c>
      <c r="E36" s="48">
        <v>1</v>
      </c>
      <c r="F36" s="43">
        <v>1</v>
      </c>
      <c r="G36" s="43">
        <f t="shared" si="5"/>
        <v>5</v>
      </c>
      <c r="H36" s="43"/>
      <c r="I36" s="43">
        <f t="shared" si="0"/>
        <v>0</v>
      </c>
      <c r="J36" s="43"/>
      <c r="K36" s="43">
        <f t="shared" si="1"/>
        <v>0</v>
      </c>
      <c r="L36" s="43">
        <f t="shared" si="2"/>
        <v>6</v>
      </c>
      <c r="M36" s="43">
        <f>L36*2</f>
        <v>12</v>
      </c>
      <c r="N36" s="51">
        <v>50</v>
      </c>
      <c r="O36" s="51">
        <f>M36*N36</f>
        <v>600</v>
      </c>
    </row>
    <row r="37" spans="1:15" ht="26.75">
      <c r="A37" s="43">
        <f t="shared" si="4"/>
        <v>33</v>
      </c>
      <c r="B37" s="41" t="s">
        <v>455</v>
      </c>
      <c r="C37" s="43"/>
      <c r="D37" s="48" t="s">
        <v>575</v>
      </c>
      <c r="E37" s="48">
        <v>1</v>
      </c>
      <c r="F37" s="43">
        <v>1</v>
      </c>
      <c r="G37" s="43">
        <f t="shared" si="5"/>
        <v>5</v>
      </c>
      <c r="H37" s="43"/>
      <c r="I37" s="43">
        <f t="shared" si="0"/>
        <v>0</v>
      </c>
      <c r="J37" s="43"/>
      <c r="K37" s="43">
        <f t="shared" si="1"/>
        <v>0</v>
      </c>
      <c r="L37" s="43">
        <f t="shared" si="2"/>
        <v>6</v>
      </c>
      <c r="M37" s="43">
        <f>L37*4</f>
        <v>24</v>
      </c>
      <c r="N37" s="51">
        <v>22</v>
      </c>
      <c r="O37" s="51">
        <f t="shared" si="3"/>
        <v>528</v>
      </c>
    </row>
    <row r="38" spans="1:15" ht="26.75">
      <c r="A38" s="43">
        <f t="shared" si="4"/>
        <v>34</v>
      </c>
      <c r="B38" s="41" t="s">
        <v>605</v>
      </c>
      <c r="C38" s="43"/>
      <c r="D38" s="48" t="s">
        <v>581</v>
      </c>
      <c r="E38" s="48">
        <v>2</v>
      </c>
      <c r="F38" s="43">
        <v>1</v>
      </c>
      <c r="G38" s="43">
        <f t="shared" si="5"/>
        <v>5</v>
      </c>
      <c r="H38" s="43"/>
      <c r="I38" s="43">
        <f t="shared" si="0"/>
        <v>0</v>
      </c>
      <c r="J38" s="43"/>
      <c r="K38" s="43">
        <f t="shared" si="1"/>
        <v>0</v>
      </c>
      <c r="L38" s="43">
        <f t="shared" si="2"/>
        <v>7</v>
      </c>
      <c r="M38" s="43">
        <f t="shared" si="7"/>
        <v>84</v>
      </c>
      <c r="N38" s="51">
        <v>23</v>
      </c>
      <c r="O38" s="51">
        <f t="shared" si="3"/>
        <v>1932</v>
      </c>
    </row>
    <row r="39" spans="1:15">
      <c r="A39" s="43">
        <f t="shared" si="4"/>
        <v>35</v>
      </c>
      <c r="B39" s="41" t="s">
        <v>454</v>
      </c>
      <c r="C39" s="43"/>
      <c r="D39" s="48">
        <v>1</v>
      </c>
      <c r="E39" s="48">
        <v>1</v>
      </c>
      <c r="F39" s="43">
        <v>1</v>
      </c>
      <c r="G39" s="43">
        <f t="shared" si="5"/>
        <v>5</v>
      </c>
      <c r="H39" s="43"/>
      <c r="I39" s="43">
        <f t="shared" si="0"/>
        <v>0</v>
      </c>
      <c r="J39" s="43"/>
      <c r="K39" s="43">
        <f t="shared" si="1"/>
        <v>0</v>
      </c>
      <c r="L39" s="43">
        <f t="shared" si="2"/>
        <v>6</v>
      </c>
      <c r="M39" s="43">
        <f t="shared" si="7"/>
        <v>72</v>
      </c>
      <c r="N39" s="51">
        <v>4</v>
      </c>
      <c r="O39" s="51">
        <f t="shared" si="3"/>
        <v>288</v>
      </c>
    </row>
    <row r="40" spans="1:15" ht="26.75">
      <c r="A40" s="43">
        <f t="shared" si="4"/>
        <v>36</v>
      </c>
      <c r="B40" s="41" t="s">
        <v>453</v>
      </c>
      <c r="C40" s="43"/>
      <c r="D40" s="48" t="s">
        <v>582</v>
      </c>
      <c r="E40" s="48">
        <v>0.5</v>
      </c>
      <c r="F40" s="43">
        <v>0.3</v>
      </c>
      <c r="G40" s="43">
        <f t="shared" si="5"/>
        <v>1.5</v>
      </c>
      <c r="H40" s="43"/>
      <c r="I40" s="43">
        <f t="shared" si="0"/>
        <v>0</v>
      </c>
      <c r="J40" s="43"/>
      <c r="K40" s="43">
        <f t="shared" si="1"/>
        <v>0</v>
      </c>
      <c r="L40" s="43">
        <f t="shared" si="2"/>
        <v>2</v>
      </c>
      <c r="M40" s="43">
        <f t="shared" si="7"/>
        <v>24</v>
      </c>
      <c r="N40" s="51">
        <v>65</v>
      </c>
      <c r="O40" s="51">
        <f t="shared" si="3"/>
        <v>1560</v>
      </c>
    </row>
    <row r="41" spans="1:15">
      <c r="A41" s="43">
        <f t="shared" si="4"/>
        <v>37</v>
      </c>
      <c r="B41" s="41" t="s">
        <v>452</v>
      </c>
      <c r="C41" s="43"/>
      <c r="D41" s="48" t="s">
        <v>583</v>
      </c>
      <c r="E41" s="48">
        <v>1</v>
      </c>
      <c r="F41" s="43">
        <v>0.5</v>
      </c>
      <c r="G41" s="43">
        <f t="shared" si="5"/>
        <v>2.5</v>
      </c>
      <c r="H41" s="43"/>
      <c r="I41" s="43">
        <f t="shared" si="0"/>
        <v>0</v>
      </c>
      <c r="J41" s="43"/>
      <c r="K41" s="43">
        <f t="shared" si="1"/>
        <v>0</v>
      </c>
      <c r="L41" s="43">
        <f t="shared" si="2"/>
        <v>3.5</v>
      </c>
      <c r="M41" s="43">
        <f>L41*2</f>
        <v>7</v>
      </c>
      <c r="N41" s="51">
        <v>10</v>
      </c>
      <c r="O41" s="51">
        <f t="shared" si="3"/>
        <v>70</v>
      </c>
    </row>
    <row r="42" spans="1:15" ht="26.75">
      <c r="A42" s="43">
        <f t="shared" si="4"/>
        <v>38</v>
      </c>
      <c r="B42" s="41" t="s">
        <v>451</v>
      </c>
      <c r="C42" s="43"/>
      <c r="D42" s="48" t="s">
        <v>584</v>
      </c>
      <c r="E42" s="48">
        <v>1</v>
      </c>
      <c r="F42" s="43">
        <v>1</v>
      </c>
      <c r="G42" s="43">
        <f t="shared" si="5"/>
        <v>5</v>
      </c>
      <c r="H42" s="43"/>
      <c r="I42" s="43">
        <f t="shared" si="0"/>
        <v>0</v>
      </c>
      <c r="J42" s="43"/>
      <c r="K42" s="43">
        <f t="shared" si="1"/>
        <v>0</v>
      </c>
      <c r="L42" s="43">
        <f t="shared" si="2"/>
        <v>6</v>
      </c>
      <c r="M42" s="43">
        <f>L42*2</f>
        <v>12</v>
      </c>
      <c r="N42" s="51">
        <v>11</v>
      </c>
      <c r="O42" s="51">
        <f t="shared" si="3"/>
        <v>132</v>
      </c>
    </row>
    <row r="43" spans="1:15" ht="26.75">
      <c r="A43" s="43">
        <f t="shared" si="4"/>
        <v>39</v>
      </c>
      <c r="B43" s="41" t="s">
        <v>450</v>
      </c>
      <c r="C43" s="43"/>
      <c r="D43" s="48" t="s">
        <v>578</v>
      </c>
      <c r="E43" s="48">
        <v>5</v>
      </c>
      <c r="F43" s="43">
        <v>3</v>
      </c>
      <c r="G43" s="43">
        <f t="shared" si="5"/>
        <v>15</v>
      </c>
      <c r="H43" s="43"/>
      <c r="I43" s="43">
        <f t="shared" si="0"/>
        <v>0</v>
      </c>
      <c r="J43" s="43"/>
      <c r="K43" s="43">
        <f t="shared" si="1"/>
        <v>0</v>
      </c>
      <c r="L43" s="43">
        <f t="shared" si="2"/>
        <v>20</v>
      </c>
      <c r="M43" s="43">
        <f>L43*22</f>
        <v>440</v>
      </c>
      <c r="N43" s="51">
        <v>1</v>
      </c>
      <c r="O43" s="51">
        <f t="shared" si="3"/>
        <v>440</v>
      </c>
    </row>
    <row r="44" spans="1:15" ht="39.75">
      <c r="A44" s="43">
        <f t="shared" si="4"/>
        <v>40</v>
      </c>
      <c r="B44" s="41" t="s">
        <v>449</v>
      </c>
      <c r="C44" s="43"/>
      <c r="D44" s="48">
        <v>1</v>
      </c>
      <c r="E44" s="48">
        <v>3</v>
      </c>
      <c r="F44" s="43">
        <v>1</v>
      </c>
      <c r="G44" s="43">
        <f t="shared" si="5"/>
        <v>5</v>
      </c>
      <c r="H44" s="43"/>
      <c r="I44" s="43">
        <f t="shared" si="0"/>
        <v>0</v>
      </c>
      <c r="J44" s="43"/>
      <c r="K44" s="43">
        <f t="shared" si="1"/>
        <v>0</v>
      </c>
      <c r="L44" s="43">
        <f t="shared" si="2"/>
        <v>8</v>
      </c>
      <c r="M44" s="43">
        <f>L44*22</f>
        <v>176</v>
      </c>
      <c r="N44" s="51">
        <v>0</v>
      </c>
      <c r="O44" s="51">
        <f t="shared" si="3"/>
        <v>0</v>
      </c>
    </row>
    <row r="45" spans="1:15" ht="26.75">
      <c r="A45" s="43">
        <f t="shared" si="4"/>
        <v>41</v>
      </c>
      <c r="B45" s="41" t="s">
        <v>448</v>
      </c>
      <c r="C45" s="43"/>
      <c r="D45" s="48">
        <v>1</v>
      </c>
      <c r="E45" s="48">
        <v>1</v>
      </c>
      <c r="F45" s="43">
        <v>1</v>
      </c>
      <c r="G45" s="43">
        <f t="shared" si="5"/>
        <v>5</v>
      </c>
      <c r="H45" s="43"/>
      <c r="I45" s="43">
        <f t="shared" si="0"/>
        <v>0</v>
      </c>
      <c r="J45" s="43"/>
      <c r="K45" s="43">
        <f t="shared" si="1"/>
        <v>0</v>
      </c>
      <c r="L45" s="43">
        <f t="shared" si="2"/>
        <v>6</v>
      </c>
      <c r="M45" s="43">
        <f>L45*2</f>
        <v>12</v>
      </c>
      <c r="N45" s="51">
        <v>55</v>
      </c>
      <c r="O45" s="51">
        <f t="shared" si="3"/>
        <v>660</v>
      </c>
    </row>
    <row r="46" spans="1:15" ht="26.75">
      <c r="A46" s="43">
        <f t="shared" si="4"/>
        <v>42</v>
      </c>
      <c r="B46" s="41" t="s">
        <v>447</v>
      </c>
      <c r="C46" s="43"/>
      <c r="D46" s="48">
        <v>1</v>
      </c>
      <c r="E46" s="48">
        <v>1</v>
      </c>
      <c r="F46" s="43">
        <v>1</v>
      </c>
      <c r="G46" s="43">
        <f t="shared" si="5"/>
        <v>5</v>
      </c>
      <c r="H46" s="43"/>
      <c r="I46" s="43">
        <f t="shared" si="0"/>
        <v>0</v>
      </c>
      <c r="J46" s="43"/>
      <c r="K46" s="43">
        <f t="shared" si="1"/>
        <v>0</v>
      </c>
      <c r="L46" s="43">
        <f t="shared" si="2"/>
        <v>6</v>
      </c>
      <c r="M46" s="43">
        <f>L46*2</f>
        <v>12</v>
      </c>
      <c r="N46" s="51">
        <v>55</v>
      </c>
      <c r="O46" s="51">
        <f t="shared" si="3"/>
        <v>660</v>
      </c>
    </row>
    <row r="47" spans="1:15" ht="39.75">
      <c r="A47" s="43">
        <f t="shared" si="4"/>
        <v>43</v>
      </c>
      <c r="B47" s="41" t="s">
        <v>446</v>
      </c>
      <c r="C47" s="43"/>
      <c r="D47" s="48">
        <v>1</v>
      </c>
      <c r="E47" s="48">
        <v>1</v>
      </c>
      <c r="F47" s="43">
        <v>1</v>
      </c>
      <c r="G47" s="43">
        <f t="shared" si="5"/>
        <v>5</v>
      </c>
      <c r="H47" s="43"/>
      <c r="I47" s="43">
        <f t="shared" si="0"/>
        <v>0</v>
      </c>
      <c r="J47" s="43"/>
      <c r="K47" s="43">
        <f t="shared" si="1"/>
        <v>0</v>
      </c>
      <c r="L47" s="43">
        <f t="shared" si="2"/>
        <v>6</v>
      </c>
      <c r="M47" s="43">
        <f>L47*2</f>
        <v>12</v>
      </c>
      <c r="N47" s="51">
        <v>55</v>
      </c>
      <c r="O47" s="51">
        <f t="shared" si="3"/>
        <v>660</v>
      </c>
    </row>
    <row r="48" spans="1:15" ht="26.75">
      <c r="A48" s="43">
        <f t="shared" si="4"/>
        <v>44</v>
      </c>
      <c r="B48" s="41" t="s">
        <v>445</v>
      </c>
      <c r="C48" s="43"/>
      <c r="D48" s="48">
        <v>1</v>
      </c>
      <c r="E48" s="48">
        <v>1</v>
      </c>
      <c r="F48" s="43">
        <v>1</v>
      </c>
      <c r="G48" s="43">
        <f t="shared" si="5"/>
        <v>5</v>
      </c>
      <c r="H48" s="43"/>
      <c r="I48" s="43">
        <f t="shared" si="0"/>
        <v>0</v>
      </c>
      <c r="J48" s="43"/>
      <c r="K48" s="43">
        <f t="shared" si="1"/>
        <v>0</v>
      </c>
      <c r="L48" s="43">
        <f t="shared" si="2"/>
        <v>6</v>
      </c>
      <c r="M48" s="43">
        <f>L48*2</f>
        <v>12</v>
      </c>
      <c r="N48" s="51">
        <v>55</v>
      </c>
      <c r="O48" s="51">
        <f t="shared" si="3"/>
        <v>660</v>
      </c>
    </row>
    <row r="49" spans="1:15" ht="26.75">
      <c r="A49" s="43">
        <f t="shared" si="4"/>
        <v>45</v>
      </c>
      <c r="B49" s="41" t="s">
        <v>444</v>
      </c>
      <c r="C49" s="43"/>
      <c r="D49" s="48"/>
      <c r="E49" s="48"/>
      <c r="F49" s="43"/>
      <c r="G49" s="43">
        <f t="shared" si="5"/>
        <v>0</v>
      </c>
      <c r="H49" s="43"/>
      <c r="I49" s="43">
        <f t="shared" si="0"/>
        <v>0</v>
      </c>
      <c r="J49" s="43"/>
      <c r="K49" s="43">
        <f t="shared" si="1"/>
        <v>0</v>
      </c>
      <c r="L49" s="43">
        <f t="shared" si="2"/>
        <v>0</v>
      </c>
      <c r="M49" s="43">
        <f t="shared" si="7"/>
        <v>0</v>
      </c>
      <c r="N49" s="51"/>
      <c r="O49" s="51">
        <f t="shared" si="3"/>
        <v>0</v>
      </c>
    </row>
    <row r="50" spans="1:15" ht="26.75">
      <c r="A50" s="43">
        <f t="shared" si="4"/>
        <v>46</v>
      </c>
      <c r="B50" s="41" t="s">
        <v>443</v>
      </c>
      <c r="C50" s="43"/>
      <c r="D50" s="48">
        <v>1</v>
      </c>
      <c r="E50" s="48">
        <v>2</v>
      </c>
      <c r="F50" s="43">
        <v>1</v>
      </c>
      <c r="G50" s="43">
        <f t="shared" si="5"/>
        <v>5</v>
      </c>
      <c r="H50" s="43"/>
      <c r="I50" s="43">
        <f t="shared" si="0"/>
        <v>0</v>
      </c>
      <c r="J50" s="43"/>
      <c r="K50" s="43">
        <f t="shared" si="1"/>
        <v>0</v>
      </c>
      <c r="L50" s="43">
        <f t="shared" si="2"/>
        <v>7</v>
      </c>
      <c r="M50" s="43">
        <f>L50*22</f>
        <v>154</v>
      </c>
      <c r="N50" s="51">
        <v>7.5</v>
      </c>
      <c r="O50" s="51">
        <f t="shared" si="3"/>
        <v>1155</v>
      </c>
    </row>
    <row r="51" spans="1:15" ht="26.75">
      <c r="A51" s="43">
        <f t="shared" si="4"/>
        <v>47</v>
      </c>
      <c r="B51" s="41" t="s">
        <v>442</v>
      </c>
      <c r="C51" s="43"/>
      <c r="D51" s="48">
        <v>1</v>
      </c>
      <c r="E51" s="48">
        <v>2</v>
      </c>
      <c r="F51" s="43">
        <v>1</v>
      </c>
      <c r="G51" s="43">
        <f t="shared" si="5"/>
        <v>5</v>
      </c>
      <c r="H51" s="43"/>
      <c r="I51" s="43">
        <f t="shared" si="0"/>
        <v>0</v>
      </c>
      <c r="J51" s="43"/>
      <c r="K51" s="43">
        <f t="shared" si="1"/>
        <v>0</v>
      </c>
      <c r="L51" s="43">
        <f t="shared" si="2"/>
        <v>7</v>
      </c>
      <c r="M51" s="43">
        <f>L51*22</f>
        <v>154</v>
      </c>
      <c r="N51" s="51">
        <v>7.5</v>
      </c>
      <c r="O51" s="51">
        <f t="shared" si="3"/>
        <v>1155</v>
      </c>
    </row>
    <row r="52" spans="1:15" ht="26.75">
      <c r="A52" s="43">
        <f t="shared" si="4"/>
        <v>48</v>
      </c>
      <c r="B52" s="41" t="s">
        <v>441</v>
      </c>
      <c r="C52" s="43"/>
      <c r="D52" s="48">
        <v>1</v>
      </c>
      <c r="E52" s="48">
        <v>1</v>
      </c>
      <c r="F52" s="43">
        <v>1</v>
      </c>
      <c r="G52" s="43">
        <f t="shared" si="5"/>
        <v>5</v>
      </c>
      <c r="H52" s="43"/>
      <c r="I52" s="43">
        <f t="shared" si="0"/>
        <v>0</v>
      </c>
      <c r="J52" s="43"/>
      <c r="K52" s="43">
        <f t="shared" si="1"/>
        <v>0</v>
      </c>
      <c r="L52" s="43">
        <f t="shared" si="2"/>
        <v>6</v>
      </c>
      <c r="M52" s="43">
        <f>L52*4</f>
        <v>24</v>
      </c>
      <c r="N52" s="51">
        <v>8</v>
      </c>
      <c r="O52" s="51">
        <f t="shared" si="3"/>
        <v>192</v>
      </c>
    </row>
    <row r="53" spans="1:15" ht="26.75">
      <c r="A53" s="43">
        <f t="shared" si="4"/>
        <v>49</v>
      </c>
      <c r="B53" s="41" t="s">
        <v>440</v>
      </c>
      <c r="C53" s="43"/>
      <c r="D53" s="48" t="s">
        <v>585</v>
      </c>
      <c r="E53" s="48">
        <v>2</v>
      </c>
      <c r="F53" s="43">
        <v>1</v>
      </c>
      <c r="G53" s="43">
        <f t="shared" si="5"/>
        <v>5</v>
      </c>
      <c r="H53" s="43"/>
      <c r="I53" s="43">
        <f t="shared" si="0"/>
        <v>0</v>
      </c>
      <c r="J53" s="43"/>
      <c r="K53" s="43">
        <f t="shared" si="1"/>
        <v>0</v>
      </c>
      <c r="L53" s="43">
        <f t="shared" si="2"/>
        <v>7</v>
      </c>
      <c r="M53" s="43">
        <f>L53*22</f>
        <v>154</v>
      </c>
      <c r="N53" s="51">
        <v>12</v>
      </c>
      <c r="O53" s="51">
        <f t="shared" si="3"/>
        <v>1848</v>
      </c>
    </row>
    <row r="54" spans="1:15" ht="26.75">
      <c r="A54" s="43">
        <f t="shared" si="4"/>
        <v>50</v>
      </c>
      <c r="B54" s="41" t="s">
        <v>439</v>
      </c>
      <c r="C54" s="43"/>
      <c r="D54" s="48" t="s">
        <v>585</v>
      </c>
      <c r="E54" s="48">
        <v>2</v>
      </c>
      <c r="F54" s="43">
        <v>1</v>
      </c>
      <c r="G54" s="43">
        <f t="shared" si="5"/>
        <v>5</v>
      </c>
      <c r="H54" s="43"/>
      <c r="I54" s="43">
        <f t="shared" si="0"/>
        <v>0</v>
      </c>
      <c r="J54" s="43"/>
      <c r="K54" s="43">
        <f t="shared" si="1"/>
        <v>0</v>
      </c>
      <c r="L54" s="43">
        <f t="shared" si="2"/>
        <v>7</v>
      </c>
      <c r="M54" s="43">
        <f>L54*22</f>
        <v>154</v>
      </c>
      <c r="N54" s="51">
        <v>12</v>
      </c>
      <c r="O54" s="51">
        <f>M54*N54</f>
        <v>1848</v>
      </c>
    </row>
    <row r="55" spans="1:15" ht="39.75">
      <c r="A55" s="43">
        <f t="shared" si="4"/>
        <v>51</v>
      </c>
      <c r="B55" s="41" t="s">
        <v>438</v>
      </c>
      <c r="C55" s="43"/>
      <c r="D55" s="48" t="s">
        <v>576</v>
      </c>
      <c r="E55" s="48">
        <v>0.5</v>
      </c>
      <c r="F55" s="43">
        <v>0.3</v>
      </c>
      <c r="G55" s="43">
        <f t="shared" si="5"/>
        <v>1.5</v>
      </c>
      <c r="H55" s="43"/>
      <c r="I55" s="43">
        <f t="shared" si="0"/>
        <v>0</v>
      </c>
      <c r="J55" s="43"/>
      <c r="K55" s="43">
        <f t="shared" si="1"/>
        <v>0</v>
      </c>
      <c r="L55" s="43">
        <f t="shared" si="2"/>
        <v>2</v>
      </c>
      <c r="M55" s="43">
        <f>L55*22</f>
        <v>44</v>
      </c>
      <c r="N55" s="51">
        <v>20</v>
      </c>
      <c r="O55" s="51">
        <f t="shared" si="3"/>
        <v>880</v>
      </c>
    </row>
    <row r="56" spans="1:15" ht="26.75">
      <c r="A56" s="43">
        <f t="shared" si="4"/>
        <v>52</v>
      </c>
      <c r="B56" s="41" t="s">
        <v>437</v>
      </c>
      <c r="C56" s="43"/>
      <c r="D56" s="48">
        <v>1</v>
      </c>
      <c r="E56" s="48">
        <v>1</v>
      </c>
      <c r="F56" s="43">
        <v>1</v>
      </c>
      <c r="G56" s="43">
        <f t="shared" si="5"/>
        <v>5</v>
      </c>
      <c r="H56" s="43"/>
      <c r="I56" s="43">
        <f t="shared" si="0"/>
        <v>0</v>
      </c>
      <c r="J56" s="43"/>
      <c r="K56" s="43">
        <f t="shared" si="1"/>
        <v>0</v>
      </c>
      <c r="L56" s="43">
        <f t="shared" si="2"/>
        <v>6</v>
      </c>
      <c r="M56" s="43">
        <f>L56*1</f>
        <v>6</v>
      </c>
      <c r="N56" s="51">
        <v>25</v>
      </c>
      <c r="O56" s="51">
        <f t="shared" si="3"/>
        <v>150</v>
      </c>
    </row>
    <row r="57" spans="1:15">
      <c r="A57" s="43">
        <f t="shared" si="4"/>
        <v>53</v>
      </c>
      <c r="B57" s="49" t="s">
        <v>525</v>
      </c>
      <c r="C57" s="43"/>
      <c r="D57" s="48">
        <v>1</v>
      </c>
      <c r="E57" s="48">
        <v>0.5</v>
      </c>
      <c r="F57" s="43">
        <v>0.25</v>
      </c>
      <c r="G57" s="43">
        <f t="shared" si="5"/>
        <v>1.25</v>
      </c>
      <c r="H57" s="43"/>
      <c r="I57" s="43">
        <f t="shared" si="0"/>
        <v>0</v>
      </c>
      <c r="J57" s="43"/>
      <c r="K57" s="43">
        <f t="shared" si="1"/>
        <v>0</v>
      </c>
      <c r="L57" s="43">
        <f t="shared" si="2"/>
        <v>1.75</v>
      </c>
      <c r="M57" s="43">
        <f>L57*22</f>
        <v>38.5</v>
      </c>
      <c r="N57" s="51">
        <v>9</v>
      </c>
      <c r="O57" s="51">
        <f t="shared" si="3"/>
        <v>346.5</v>
      </c>
    </row>
    <row r="58" spans="1:15">
      <c r="A58" s="43">
        <f t="shared" si="4"/>
        <v>54</v>
      </c>
      <c r="B58" s="43" t="s">
        <v>524</v>
      </c>
      <c r="C58" s="43"/>
      <c r="D58" s="43">
        <v>1</v>
      </c>
      <c r="E58" s="43">
        <v>2</v>
      </c>
      <c r="F58" s="43">
        <v>1</v>
      </c>
      <c r="G58" s="43">
        <f t="shared" si="5"/>
        <v>5</v>
      </c>
      <c r="H58" s="43"/>
      <c r="I58" s="43">
        <f t="shared" si="0"/>
        <v>0</v>
      </c>
      <c r="J58" s="43"/>
      <c r="K58" s="43">
        <f t="shared" si="1"/>
        <v>0</v>
      </c>
      <c r="L58" s="43">
        <f t="shared" si="2"/>
        <v>7</v>
      </c>
      <c r="M58" s="43">
        <f>L58*1</f>
        <v>7</v>
      </c>
      <c r="N58" s="51">
        <v>210</v>
      </c>
      <c r="O58" s="51">
        <f>M58*N58</f>
        <v>1470</v>
      </c>
    </row>
    <row r="59" spans="1:15">
      <c r="A59" s="43">
        <f t="shared" si="4"/>
        <v>55</v>
      </c>
      <c r="B59" s="43" t="s">
        <v>610</v>
      </c>
      <c r="C59" s="43"/>
      <c r="D59" s="43">
        <v>1</v>
      </c>
      <c r="E59" s="43">
        <v>1</v>
      </c>
      <c r="F59" s="43">
        <v>0.5</v>
      </c>
      <c r="G59" s="43">
        <f>F59*5</f>
        <v>2.5</v>
      </c>
      <c r="H59" s="43"/>
      <c r="I59" s="43">
        <f>H59*34</f>
        <v>0</v>
      </c>
      <c r="J59" s="43"/>
      <c r="K59" s="43">
        <f>J59*56</f>
        <v>0</v>
      </c>
      <c r="L59" s="43">
        <f>E59+G59+I59+K59</f>
        <v>3.5</v>
      </c>
      <c r="M59" s="43">
        <f t="shared" ref="M59:M65" si="8">L59*22</f>
        <v>77</v>
      </c>
      <c r="N59" s="51">
        <v>6.5</v>
      </c>
      <c r="O59" s="51">
        <f>N59*M59</f>
        <v>500.5</v>
      </c>
    </row>
    <row r="60" spans="1:15">
      <c r="A60" s="43">
        <f t="shared" si="4"/>
        <v>56</v>
      </c>
      <c r="B60" s="43" t="s">
        <v>611</v>
      </c>
      <c r="C60" s="43"/>
      <c r="D60" s="43">
        <v>1</v>
      </c>
      <c r="E60" s="43">
        <v>0.5</v>
      </c>
      <c r="F60" s="43">
        <v>0.5</v>
      </c>
      <c r="G60" s="43">
        <f t="shared" si="5"/>
        <v>2.5</v>
      </c>
      <c r="H60" s="43"/>
      <c r="I60" s="43">
        <f t="shared" si="0"/>
        <v>0</v>
      </c>
      <c r="J60" s="43"/>
      <c r="K60" s="43">
        <f t="shared" si="1"/>
        <v>0</v>
      </c>
      <c r="L60" s="43">
        <f t="shared" si="2"/>
        <v>3</v>
      </c>
      <c r="M60" s="43">
        <f t="shared" si="8"/>
        <v>66</v>
      </c>
      <c r="N60" s="51">
        <v>10</v>
      </c>
      <c r="O60" s="51">
        <f t="shared" ref="O60:O65" si="9">N60*M60</f>
        <v>660</v>
      </c>
    </row>
    <row r="61" spans="1:15">
      <c r="A61" s="43">
        <f t="shared" si="4"/>
        <v>57</v>
      </c>
      <c r="B61" s="43" t="s">
        <v>612</v>
      </c>
      <c r="C61" s="43"/>
      <c r="D61" s="43">
        <v>1</v>
      </c>
      <c r="E61" s="43">
        <v>0.5</v>
      </c>
      <c r="F61" s="43">
        <v>0.25</v>
      </c>
      <c r="G61" s="43">
        <f t="shared" si="5"/>
        <v>1.25</v>
      </c>
      <c r="H61" s="43"/>
      <c r="I61" s="43">
        <f t="shared" si="0"/>
        <v>0</v>
      </c>
      <c r="J61" s="43"/>
      <c r="K61" s="43">
        <f t="shared" si="1"/>
        <v>0</v>
      </c>
      <c r="L61" s="43">
        <f t="shared" si="2"/>
        <v>1.75</v>
      </c>
      <c r="M61" s="43">
        <f t="shared" si="8"/>
        <v>38.5</v>
      </c>
      <c r="N61" s="51">
        <v>10</v>
      </c>
      <c r="O61" s="51">
        <f t="shared" si="9"/>
        <v>385</v>
      </c>
    </row>
    <row r="62" spans="1:15">
      <c r="A62" s="43">
        <f t="shared" si="4"/>
        <v>58</v>
      </c>
      <c r="B62" s="43" t="s">
        <v>606</v>
      </c>
      <c r="C62" s="43"/>
      <c r="D62" s="43">
        <v>1</v>
      </c>
      <c r="E62" s="43">
        <v>0.5</v>
      </c>
      <c r="F62" s="43">
        <v>0.25</v>
      </c>
      <c r="G62" s="43">
        <f t="shared" si="5"/>
        <v>1.25</v>
      </c>
      <c r="H62" s="43"/>
      <c r="I62" s="43">
        <f t="shared" si="0"/>
        <v>0</v>
      </c>
      <c r="J62" s="43"/>
      <c r="K62" s="43">
        <f t="shared" si="1"/>
        <v>0</v>
      </c>
      <c r="L62" s="43">
        <f t="shared" si="2"/>
        <v>1.75</v>
      </c>
      <c r="M62" s="43">
        <f t="shared" si="8"/>
        <v>38.5</v>
      </c>
      <c r="N62" s="51">
        <v>20</v>
      </c>
      <c r="O62" s="51">
        <f t="shared" si="9"/>
        <v>770</v>
      </c>
    </row>
    <row r="63" spans="1:15">
      <c r="A63" s="43">
        <f t="shared" si="4"/>
        <v>59</v>
      </c>
      <c r="B63" s="43" t="s">
        <v>607</v>
      </c>
      <c r="C63" s="43"/>
      <c r="D63" s="43">
        <v>1</v>
      </c>
      <c r="E63" s="43">
        <v>0.5</v>
      </c>
      <c r="F63" s="43">
        <v>0.25</v>
      </c>
      <c r="G63" s="43">
        <f t="shared" si="5"/>
        <v>1.25</v>
      </c>
      <c r="H63" s="43"/>
      <c r="I63" s="43">
        <f t="shared" si="0"/>
        <v>0</v>
      </c>
      <c r="J63" s="43"/>
      <c r="K63" s="43">
        <f t="shared" si="1"/>
        <v>0</v>
      </c>
      <c r="L63" s="43">
        <f t="shared" si="2"/>
        <v>1.75</v>
      </c>
      <c r="M63" s="43">
        <f t="shared" si="8"/>
        <v>38.5</v>
      </c>
      <c r="N63" s="51">
        <v>35</v>
      </c>
      <c r="O63" s="51">
        <f t="shared" si="9"/>
        <v>1347.5</v>
      </c>
    </row>
    <row r="64" spans="1:15">
      <c r="A64" s="43">
        <f t="shared" si="4"/>
        <v>60</v>
      </c>
      <c r="B64" s="43" t="s">
        <v>608</v>
      </c>
      <c r="C64" s="43"/>
      <c r="D64" s="43">
        <v>1</v>
      </c>
      <c r="E64" s="43">
        <v>0.5</v>
      </c>
      <c r="F64" s="43">
        <v>0.25</v>
      </c>
      <c r="G64" s="43">
        <f t="shared" si="5"/>
        <v>1.25</v>
      </c>
      <c r="H64" s="43"/>
      <c r="I64" s="43">
        <f t="shared" si="0"/>
        <v>0</v>
      </c>
      <c r="J64" s="43"/>
      <c r="K64" s="43">
        <f t="shared" si="1"/>
        <v>0</v>
      </c>
      <c r="L64" s="43">
        <f t="shared" si="2"/>
        <v>1.75</v>
      </c>
      <c r="M64" s="43">
        <f t="shared" si="8"/>
        <v>38.5</v>
      </c>
      <c r="N64" s="51">
        <v>40</v>
      </c>
      <c r="O64" s="51">
        <f t="shared" si="9"/>
        <v>1540</v>
      </c>
    </row>
    <row r="65" spans="1:15">
      <c r="A65" s="43">
        <f t="shared" si="4"/>
        <v>61</v>
      </c>
      <c r="B65" s="43" t="s">
        <v>609</v>
      </c>
      <c r="C65" s="43"/>
      <c r="D65" s="43">
        <v>1</v>
      </c>
      <c r="E65" s="43">
        <v>0.5</v>
      </c>
      <c r="F65" s="43">
        <v>0.25</v>
      </c>
      <c r="G65" s="43">
        <f t="shared" si="5"/>
        <v>1.25</v>
      </c>
      <c r="H65" s="43"/>
      <c r="I65" s="43">
        <f t="shared" si="0"/>
        <v>0</v>
      </c>
      <c r="J65" s="43"/>
      <c r="K65" s="43">
        <f t="shared" si="1"/>
        <v>0</v>
      </c>
      <c r="L65" s="43">
        <f t="shared" si="2"/>
        <v>1.75</v>
      </c>
      <c r="M65" s="43">
        <f t="shared" si="8"/>
        <v>38.5</v>
      </c>
      <c r="N65" s="51">
        <v>40</v>
      </c>
      <c r="O65" s="51">
        <f t="shared" si="9"/>
        <v>1540</v>
      </c>
    </row>
    <row r="66" spans="1:15" ht="16">
      <c r="O66" s="39">
        <f>SUM(O27:O65)</f>
        <v>32378</v>
      </c>
    </row>
  </sheetData>
  <autoFilter ref="A3:O65" xr:uid="{00000000-0009-0000-0000-000001000000}"/>
  <mergeCells count="3">
    <mergeCell ref="F2:G2"/>
    <mergeCell ref="H2:I2"/>
    <mergeCell ref="J2:K2"/>
  </mergeCells>
  <conditionalFormatting sqref="O1:O26 O66:O1048576">
    <cfRule type="top10" dxfId="4" priority="1" rank="10"/>
    <cfRule type="cellIs" dxfId="3" priority="2" operator="between">
      <formula>2000</formula>
      <formula>61000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2:Q56"/>
  <sheetViews>
    <sheetView zoomScale="72" zoomScaleNormal="100" workbookViewId="0">
      <pane ySplit="3" topLeftCell="A39" activePane="bottomLeft" state="frozen"/>
      <selection pane="bottomLeft" activeCell="A30" sqref="A30:XFD31"/>
    </sheetView>
  </sheetViews>
  <sheetFormatPr defaultColWidth="8.90625" defaultRowHeight="14.75"/>
  <cols>
    <col min="1" max="1" width="5.36328125" bestFit="1" customWidth="1"/>
    <col min="2" max="2" width="42.81640625" bestFit="1" customWidth="1"/>
    <col min="3" max="3" width="23.453125" customWidth="1"/>
    <col min="4" max="4" width="9" bestFit="1" customWidth="1"/>
    <col min="5" max="5" width="10.453125" customWidth="1"/>
    <col min="6" max="6" width="10.36328125" customWidth="1"/>
    <col min="7" max="7" width="11.90625" customWidth="1"/>
    <col min="8" max="8" width="7.81640625" customWidth="1"/>
    <col min="9" max="9" width="11.08984375" customWidth="1"/>
    <col min="10" max="11" width="8.81640625" customWidth="1"/>
    <col min="12" max="12" width="7.453125" bestFit="1" customWidth="1"/>
    <col min="13" max="13" width="11.6328125" customWidth="1"/>
    <col min="14" max="14" width="17.81640625" bestFit="1" customWidth="1"/>
    <col min="15" max="15" width="20.36328125" customWidth="1"/>
    <col min="16" max="16" width="13.453125" customWidth="1"/>
    <col min="17" max="17" width="12.453125" customWidth="1"/>
    <col min="18" max="18" width="21.453125" customWidth="1"/>
    <col min="19" max="19" width="16.453125" customWidth="1"/>
    <col min="20" max="20" width="17.453125" customWidth="1"/>
  </cols>
  <sheetData>
    <row r="2" spans="1:15">
      <c r="E2" s="2" t="s">
        <v>282</v>
      </c>
      <c r="F2" s="65" t="s">
        <v>603</v>
      </c>
      <c r="G2" s="66"/>
      <c r="H2" s="65" t="s">
        <v>279</v>
      </c>
      <c r="I2" s="66"/>
      <c r="J2" s="65" t="s">
        <v>280</v>
      </c>
      <c r="K2" s="66"/>
    </row>
    <row r="3" spans="1:15" s="3" customFormat="1" ht="29.5">
      <c r="A3" s="2" t="s">
        <v>59</v>
      </c>
      <c r="B3" s="2" t="s">
        <v>60</v>
      </c>
      <c r="C3" s="2" t="s">
        <v>61</v>
      </c>
      <c r="D3" s="2" t="s">
        <v>303</v>
      </c>
      <c r="E3" s="2" t="s">
        <v>301</v>
      </c>
      <c r="F3" s="15" t="s">
        <v>299</v>
      </c>
      <c r="G3" s="14" t="s">
        <v>300</v>
      </c>
      <c r="H3" s="15" t="s">
        <v>302</v>
      </c>
      <c r="I3" s="14" t="s">
        <v>300</v>
      </c>
      <c r="J3" s="15" t="s">
        <v>304</v>
      </c>
      <c r="K3" s="14" t="s">
        <v>300</v>
      </c>
      <c r="L3" s="2" t="s">
        <v>281</v>
      </c>
      <c r="M3" s="16" t="s">
        <v>305</v>
      </c>
      <c r="N3" s="2" t="s">
        <v>0</v>
      </c>
      <c r="O3" s="2" t="s">
        <v>306</v>
      </c>
    </row>
    <row r="4" spans="1:15" s="3" customFormat="1">
      <c r="A4" s="1">
        <v>1</v>
      </c>
      <c r="B4" s="19" t="s">
        <v>313</v>
      </c>
      <c r="C4" s="18"/>
      <c r="D4" s="21">
        <v>1</v>
      </c>
      <c r="E4" s="9">
        <v>3</v>
      </c>
      <c r="F4" s="10">
        <v>3</v>
      </c>
      <c r="G4" s="10">
        <f>F4*5</f>
        <v>15</v>
      </c>
      <c r="H4" s="11">
        <v>1</v>
      </c>
      <c r="I4" s="11">
        <f>H4*34</f>
        <v>34</v>
      </c>
      <c r="J4" s="12">
        <v>1</v>
      </c>
      <c r="K4" s="12">
        <f>J4*56</f>
        <v>56</v>
      </c>
      <c r="L4" s="22">
        <f>K4+I4+G4+E4</f>
        <v>108</v>
      </c>
      <c r="M4" s="23">
        <f>L4*1</f>
        <v>108</v>
      </c>
      <c r="N4" s="62">
        <v>90</v>
      </c>
      <c r="O4" s="30">
        <f>N4*M4</f>
        <v>9720</v>
      </c>
    </row>
    <row r="5" spans="1:15" s="3" customFormat="1">
      <c r="A5" s="1">
        <v>2</v>
      </c>
      <c r="B5" s="20" t="s">
        <v>314</v>
      </c>
      <c r="C5" s="18"/>
      <c r="D5" s="21">
        <v>1</v>
      </c>
      <c r="E5" s="9">
        <v>6</v>
      </c>
      <c r="F5" s="10">
        <v>3</v>
      </c>
      <c r="G5" s="10">
        <f t="shared" ref="G5:G10" si="0">F5*5</f>
        <v>15</v>
      </c>
      <c r="H5" s="11">
        <v>1</v>
      </c>
      <c r="I5" s="11">
        <f t="shared" ref="I5:I10" si="1">H5*34</f>
        <v>34</v>
      </c>
      <c r="J5" s="12">
        <v>1</v>
      </c>
      <c r="K5" s="12">
        <f t="shared" ref="K5:K10" si="2">J5*56</f>
        <v>56</v>
      </c>
      <c r="L5" s="22">
        <f t="shared" ref="L5:L10" si="3">K5+I5+G5+E5</f>
        <v>111</v>
      </c>
      <c r="M5" s="23">
        <f>L5*1</f>
        <v>111</v>
      </c>
      <c r="N5" s="62">
        <v>120</v>
      </c>
      <c r="O5" s="30">
        <f t="shared" ref="O5:O10" si="4">N5*M5</f>
        <v>13320</v>
      </c>
    </row>
    <row r="6" spans="1:15" s="3" customFormat="1">
      <c r="A6" s="1">
        <v>3</v>
      </c>
      <c r="B6" s="19" t="s">
        <v>315</v>
      </c>
      <c r="C6" s="18"/>
      <c r="D6" s="21">
        <v>1</v>
      </c>
      <c r="E6" s="9">
        <v>3</v>
      </c>
      <c r="F6" s="10">
        <v>1</v>
      </c>
      <c r="G6" s="10">
        <f t="shared" si="0"/>
        <v>5</v>
      </c>
      <c r="H6" s="11">
        <v>0.5</v>
      </c>
      <c r="I6" s="11">
        <f t="shared" si="1"/>
        <v>17</v>
      </c>
      <c r="J6" s="12"/>
      <c r="K6" s="12">
        <f t="shared" si="2"/>
        <v>0</v>
      </c>
      <c r="L6" s="22">
        <f t="shared" si="3"/>
        <v>25</v>
      </c>
      <c r="M6" s="23">
        <f>L6*1</f>
        <v>25</v>
      </c>
      <c r="N6" s="62">
        <v>300</v>
      </c>
      <c r="O6" s="30">
        <f t="shared" si="4"/>
        <v>7500</v>
      </c>
    </row>
    <row r="7" spans="1:15" s="3" customFormat="1">
      <c r="A7" s="1">
        <v>4</v>
      </c>
      <c r="B7" s="19" t="s">
        <v>316</v>
      </c>
      <c r="C7" s="18"/>
      <c r="D7" s="21">
        <v>1</v>
      </c>
      <c r="E7" s="9">
        <v>2</v>
      </c>
      <c r="F7" s="10">
        <v>1</v>
      </c>
      <c r="G7" s="10">
        <f t="shared" si="0"/>
        <v>5</v>
      </c>
      <c r="H7" s="11">
        <v>1</v>
      </c>
      <c r="I7" s="11">
        <f t="shared" si="1"/>
        <v>34</v>
      </c>
      <c r="J7" s="12"/>
      <c r="K7" s="12">
        <f t="shared" si="2"/>
        <v>0</v>
      </c>
      <c r="L7" s="22">
        <f t="shared" si="3"/>
        <v>41</v>
      </c>
      <c r="M7" s="23">
        <f>L7*22</f>
        <v>902</v>
      </c>
      <c r="N7" s="62">
        <v>30</v>
      </c>
      <c r="O7" s="30">
        <f t="shared" si="4"/>
        <v>27060</v>
      </c>
    </row>
    <row r="8" spans="1:15" s="3" customFormat="1">
      <c r="A8" s="1">
        <v>5</v>
      </c>
      <c r="B8" s="19" t="s">
        <v>317</v>
      </c>
      <c r="C8" s="18"/>
      <c r="D8" s="21">
        <v>1</v>
      </c>
      <c r="E8" s="9">
        <v>1</v>
      </c>
      <c r="F8" s="10">
        <v>1</v>
      </c>
      <c r="G8" s="10">
        <f t="shared" si="0"/>
        <v>5</v>
      </c>
      <c r="H8" s="11"/>
      <c r="I8" s="11">
        <f t="shared" si="1"/>
        <v>0</v>
      </c>
      <c r="J8" s="12"/>
      <c r="K8" s="12">
        <f t="shared" si="2"/>
        <v>0</v>
      </c>
      <c r="L8" s="22">
        <f>K8+I8+G8+E8</f>
        <v>6</v>
      </c>
      <c r="M8" s="23">
        <f>L8*1</f>
        <v>6</v>
      </c>
      <c r="N8" s="62">
        <v>45000</v>
      </c>
      <c r="O8" s="30">
        <f t="shared" si="4"/>
        <v>270000</v>
      </c>
    </row>
    <row r="9" spans="1:15" s="3" customFormat="1">
      <c r="A9" s="1">
        <v>6</v>
      </c>
      <c r="B9" s="19" t="s">
        <v>318</v>
      </c>
      <c r="C9" s="18"/>
      <c r="D9" s="21">
        <v>1</v>
      </c>
      <c r="E9" s="9">
        <v>1</v>
      </c>
      <c r="F9" s="10">
        <v>1</v>
      </c>
      <c r="G9" s="10">
        <f t="shared" si="0"/>
        <v>5</v>
      </c>
      <c r="H9" s="11"/>
      <c r="I9" s="11">
        <f t="shared" si="1"/>
        <v>0</v>
      </c>
      <c r="J9" s="12"/>
      <c r="K9" s="12">
        <f t="shared" si="2"/>
        <v>0</v>
      </c>
      <c r="L9" s="22">
        <f t="shared" si="3"/>
        <v>6</v>
      </c>
      <c r="M9" s="23">
        <f>L9*1</f>
        <v>6</v>
      </c>
      <c r="N9" s="62">
        <v>2000</v>
      </c>
      <c r="O9" s="30">
        <f t="shared" si="4"/>
        <v>12000</v>
      </c>
    </row>
    <row r="10" spans="1:15" s="3" customFormat="1">
      <c r="A10" s="1">
        <v>7</v>
      </c>
      <c r="B10" s="19" t="s">
        <v>319</v>
      </c>
      <c r="C10" s="18"/>
      <c r="D10" s="18"/>
      <c r="E10" s="9"/>
      <c r="F10" s="10">
        <v>0</v>
      </c>
      <c r="G10" s="10">
        <f t="shared" si="0"/>
        <v>0</v>
      </c>
      <c r="H10" s="11"/>
      <c r="I10" s="11">
        <f t="shared" si="1"/>
        <v>0</v>
      </c>
      <c r="J10" s="12"/>
      <c r="K10" s="12">
        <f t="shared" si="2"/>
        <v>0</v>
      </c>
      <c r="L10" s="22">
        <f t="shared" si="3"/>
        <v>0</v>
      </c>
      <c r="M10" s="23">
        <f>L10*1</f>
        <v>0</v>
      </c>
      <c r="N10" s="62">
        <v>0</v>
      </c>
      <c r="O10" s="30">
        <f t="shared" si="4"/>
        <v>0</v>
      </c>
    </row>
    <row r="11" spans="1:15" s="3" customFormat="1">
      <c r="A11" s="1">
        <v>8</v>
      </c>
      <c r="B11" s="6" t="s">
        <v>21</v>
      </c>
      <c r="C11" s="6"/>
      <c r="D11" s="1">
        <v>1</v>
      </c>
      <c r="E11" s="9">
        <v>4</v>
      </c>
      <c r="F11" s="10">
        <v>4</v>
      </c>
      <c r="G11" s="10">
        <f>F11*5</f>
        <v>20</v>
      </c>
      <c r="H11" s="11">
        <v>2</v>
      </c>
      <c r="I11" s="11">
        <f>H11*34</f>
        <v>68</v>
      </c>
      <c r="J11" s="12">
        <v>1</v>
      </c>
      <c r="K11" s="12">
        <f>J11*56</f>
        <v>56</v>
      </c>
      <c r="L11" s="1">
        <f>E11+G11+I11+K11</f>
        <v>148</v>
      </c>
      <c r="M11" s="1">
        <f>L11*4</f>
        <v>592</v>
      </c>
      <c r="N11" s="30">
        <v>163.71</v>
      </c>
      <c r="O11" s="33">
        <f>M11*N11</f>
        <v>96916.32</v>
      </c>
    </row>
    <row r="12" spans="1:15" s="3" customFormat="1">
      <c r="A12" s="1">
        <v>9</v>
      </c>
      <c r="B12" s="6" t="s">
        <v>22</v>
      </c>
      <c r="C12" s="6"/>
      <c r="D12" s="1">
        <v>1</v>
      </c>
      <c r="E12" s="9">
        <v>2</v>
      </c>
      <c r="F12" s="10">
        <v>1</v>
      </c>
      <c r="G12" s="10">
        <f>F12*5</f>
        <v>5</v>
      </c>
      <c r="H12" s="11">
        <v>0.5</v>
      </c>
      <c r="I12" s="11">
        <f t="shared" ref="I12:I55" si="5">H12*34</f>
        <v>17</v>
      </c>
      <c r="J12" s="12">
        <v>0.5</v>
      </c>
      <c r="K12" s="12">
        <f t="shared" ref="K12:K48" si="6">J12*56</f>
        <v>28</v>
      </c>
      <c r="L12" s="1">
        <f t="shared" ref="L12:L30" si="7">E12+F12+H12+J12</f>
        <v>4</v>
      </c>
      <c r="M12" s="1">
        <f>L12*4</f>
        <v>16</v>
      </c>
      <c r="N12" s="30">
        <v>115</v>
      </c>
      <c r="O12" s="33">
        <f t="shared" ref="O12:O48" si="8">M12*N12</f>
        <v>1840</v>
      </c>
    </row>
    <row r="13" spans="1:15" s="3" customFormat="1">
      <c r="A13" s="1">
        <v>10</v>
      </c>
      <c r="B13" s="6" t="s">
        <v>23</v>
      </c>
      <c r="C13" s="6"/>
      <c r="D13" s="1">
        <v>1</v>
      </c>
      <c r="E13" s="9">
        <v>10</v>
      </c>
      <c r="F13" s="10">
        <v>6</v>
      </c>
      <c r="G13" s="10">
        <f t="shared" ref="G13:G55" si="9">F13*5</f>
        <v>30</v>
      </c>
      <c r="H13" s="11">
        <v>5</v>
      </c>
      <c r="I13" s="11">
        <f t="shared" si="5"/>
        <v>170</v>
      </c>
      <c r="J13" s="12">
        <v>2</v>
      </c>
      <c r="K13" s="12">
        <f t="shared" si="6"/>
        <v>112</v>
      </c>
      <c r="L13" s="1">
        <f t="shared" si="7"/>
        <v>23</v>
      </c>
      <c r="M13" s="1">
        <f>L13*4</f>
        <v>92</v>
      </c>
      <c r="N13" s="30">
        <v>1.65</v>
      </c>
      <c r="O13" s="33">
        <f t="shared" si="8"/>
        <v>151.79999999999998</v>
      </c>
    </row>
    <row r="14" spans="1:15" s="3" customFormat="1">
      <c r="A14" s="1">
        <v>11</v>
      </c>
      <c r="B14" s="6" t="s">
        <v>24</v>
      </c>
      <c r="C14" s="6"/>
      <c r="D14" s="1">
        <v>1</v>
      </c>
      <c r="E14" s="9">
        <v>4</v>
      </c>
      <c r="F14" s="10">
        <v>4</v>
      </c>
      <c r="G14" s="10">
        <f t="shared" si="9"/>
        <v>20</v>
      </c>
      <c r="H14" s="11">
        <v>2</v>
      </c>
      <c r="I14" s="11">
        <f t="shared" si="5"/>
        <v>68</v>
      </c>
      <c r="J14" s="12">
        <v>1</v>
      </c>
      <c r="K14" s="12">
        <f t="shared" si="6"/>
        <v>56</v>
      </c>
      <c r="L14" s="1">
        <f t="shared" si="7"/>
        <v>11</v>
      </c>
      <c r="M14" s="1">
        <f>L14*4</f>
        <v>44</v>
      </c>
      <c r="N14" s="30">
        <v>0.28000000000000003</v>
      </c>
      <c r="O14" s="33">
        <f t="shared" si="8"/>
        <v>12.32</v>
      </c>
    </row>
    <row r="15" spans="1:15" s="3" customFormat="1">
      <c r="A15" s="1">
        <v>12</v>
      </c>
      <c r="B15" s="6" t="s">
        <v>25</v>
      </c>
      <c r="C15" s="6"/>
      <c r="D15" s="1">
        <v>1</v>
      </c>
      <c r="E15" s="9">
        <v>4</v>
      </c>
      <c r="F15" s="10">
        <v>4</v>
      </c>
      <c r="G15" s="10">
        <f t="shared" si="9"/>
        <v>20</v>
      </c>
      <c r="H15" s="11">
        <v>1</v>
      </c>
      <c r="I15" s="11">
        <f t="shared" si="5"/>
        <v>34</v>
      </c>
      <c r="J15" s="12">
        <v>1</v>
      </c>
      <c r="K15" s="12">
        <f t="shared" si="6"/>
        <v>56</v>
      </c>
      <c r="L15" s="1">
        <f t="shared" si="7"/>
        <v>10</v>
      </c>
      <c r="M15" s="1">
        <f>L15*4</f>
        <v>40</v>
      </c>
      <c r="N15" s="30">
        <v>10</v>
      </c>
      <c r="O15" s="33">
        <f t="shared" si="8"/>
        <v>400</v>
      </c>
    </row>
    <row r="16" spans="1:15" s="3" customFormat="1">
      <c r="A16" s="1">
        <v>13</v>
      </c>
      <c r="B16" s="6" t="s">
        <v>26</v>
      </c>
      <c r="C16" s="6"/>
      <c r="D16" s="1">
        <v>1</v>
      </c>
      <c r="E16" s="9">
        <v>4</v>
      </c>
      <c r="F16" s="10">
        <v>2</v>
      </c>
      <c r="G16" s="10">
        <f t="shared" si="9"/>
        <v>10</v>
      </c>
      <c r="H16" s="11">
        <v>2</v>
      </c>
      <c r="I16" s="11">
        <f t="shared" si="5"/>
        <v>68</v>
      </c>
      <c r="J16" s="12">
        <v>1</v>
      </c>
      <c r="K16" s="12">
        <f t="shared" si="6"/>
        <v>56</v>
      </c>
      <c r="L16" s="1">
        <f t="shared" si="7"/>
        <v>9</v>
      </c>
      <c r="M16" s="1">
        <f>L16*2</f>
        <v>18</v>
      </c>
      <c r="N16" s="30">
        <v>100</v>
      </c>
      <c r="O16" s="33">
        <f t="shared" si="8"/>
        <v>1800</v>
      </c>
    </row>
    <row r="17" spans="1:17" s="3" customFormat="1">
      <c r="A17" s="1">
        <v>14</v>
      </c>
      <c r="B17" s="6" t="s">
        <v>27</v>
      </c>
      <c r="C17" s="6"/>
      <c r="D17" s="1">
        <v>1</v>
      </c>
      <c r="E17" s="9">
        <v>6</v>
      </c>
      <c r="F17" s="10">
        <v>4</v>
      </c>
      <c r="G17" s="10">
        <f t="shared" si="9"/>
        <v>20</v>
      </c>
      <c r="H17" s="11">
        <v>2</v>
      </c>
      <c r="I17" s="11">
        <f t="shared" si="5"/>
        <v>68</v>
      </c>
      <c r="J17" s="12">
        <v>0</v>
      </c>
      <c r="K17" s="12">
        <f t="shared" si="6"/>
        <v>0</v>
      </c>
      <c r="L17" s="1">
        <f t="shared" si="7"/>
        <v>12</v>
      </c>
      <c r="M17" s="1">
        <f>L17*6</f>
        <v>72</v>
      </c>
      <c r="N17" s="30">
        <v>158.18</v>
      </c>
      <c r="O17" s="33">
        <f t="shared" si="8"/>
        <v>11388.960000000001</v>
      </c>
    </row>
    <row r="18" spans="1:17" s="79" customFormat="1" ht="16.5" customHeight="1">
      <c r="A18" s="81">
        <v>15</v>
      </c>
      <c r="B18" s="72" t="s">
        <v>28</v>
      </c>
      <c r="C18" s="72"/>
      <c r="D18" s="81">
        <v>1</v>
      </c>
      <c r="E18" s="82">
        <v>5</v>
      </c>
      <c r="F18" s="83">
        <v>5</v>
      </c>
      <c r="G18" s="83">
        <f t="shared" si="9"/>
        <v>25</v>
      </c>
      <c r="H18" s="84">
        <v>2</v>
      </c>
      <c r="I18" s="84">
        <f t="shared" si="5"/>
        <v>68</v>
      </c>
      <c r="J18" s="85">
        <v>0</v>
      </c>
      <c r="K18" s="85">
        <f t="shared" si="6"/>
        <v>0</v>
      </c>
      <c r="L18" s="81">
        <f>E18+F18+H18+J18</f>
        <v>12</v>
      </c>
      <c r="M18" s="81">
        <f>L18*2</f>
        <v>24</v>
      </c>
      <c r="N18" s="88">
        <v>107.57</v>
      </c>
      <c r="O18" s="89">
        <f>M18*N18</f>
        <v>2581.6799999999998</v>
      </c>
    </row>
    <row r="19" spans="1:17" s="4" customFormat="1">
      <c r="A19" s="1">
        <v>16</v>
      </c>
      <c r="B19" s="6" t="s">
        <v>29</v>
      </c>
      <c r="C19" s="6"/>
      <c r="D19" s="1" t="s">
        <v>1</v>
      </c>
      <c r="E19" s="9">
        <v>1</v>
      </c>
      <c r="F19" s="10">
        <v>1</v>
      </c>
      <c r="G19" s="10">
        <f t="shared" si="9"/>
        <v>5</v>
      </c>
      <c r="H19" s="11"/>
      <c r="I19" s="11">
        <f t="shared" si="5"/>
        <v>0</v>
      </c>
      <c r="J19" s="12">
        <v>0</v>
      </c>
      <c r="K19" s="12">
        <f t="shared" si="6"/>
        <v>0</v>
      </c>
      <c r="L19" s="1">
        <f t="shared" si="7"/>
        <v>2</v>
      </c>
      <c r="M19" s="1">
        <f>L19*2</f>
        <v>4</v>
      </c>
      <c r="N19" s="30">
        <v>100</v>
      </c>
      <c r="O19" s="33">
        <f t="shared" si="8"/>
        <v>400</v>
      </c>
      <c r="P19" s="17"/>
    </row>
    <row r="20" spans="1:17" s="4" customFormat="1">
      <c r="A20" s="1">
        <v>17</v>
      </c>
      <c r="B20" s="6" t="s">
        <v>30</v>
      </c>
      <c r="C20" s="6"/>
      <c r="D20" s="1">
        <v>1</v>
      </c>
      <c r="E20" s="9">
        <v>8</v>
      </c>
      <c r="F20" s="10">
        <v>5</v>
      </c>
      <c r="G20" s="10">
        <f t="shared" si="9"/>
        <v>25</v>
      </c>
      <c r="H20" s="11">
        <v>3</v>
      </c>
      <c r="I20" s="11">
        <f t="shared" si="5"/>
        <v>102</v>
      </c>
      <c r="J20" s="12">
        <v>0</v>
      </c>
      <c r="K20" s="12">
        <f t="shared" si="6"/>
        <v>0</v>
      </c>
      <c r="L20" s="1">
        <f t="shared" si="7"/>
        <v>16</v>
      </c>
      <c r="M20" s="1">
        <f>L20*2</f>
        <v>32</v>
      </c>
      <c r="N20" s="30">
        <v>321.26</v>
      </c>
      <c r="O20" s="33">
        <f t="shared" si="8"/>
        <v>10280.32</v>
      </c>
      <c r="P20" s="17"/>
    </row>
    <row r="21" spans="1:17" s="3" customFormat="1">
      <c r="A21" s="1">
        <v>18</v>
      </c>
      <c r="B21" s="6" t="s">
        <v>31</v>
      </c>
      <c r="C21" s="6"/>
      <c r="D21" s="1">
        <v>1</v>
      </c>
      <c r="E21" s="9">
        <v>8</v>
      </c>
      <c r="F21" s="10">
        <v>5</v>
      </c>
      <c r="G21" s="10">
        <f t="shared" si="9"/>
        <v>25</v>
      </c>
      <c r="H21" s="11">
        <v>3</v>
      </c>
      <c r="I21" s="11">
        <f t="shared" si="5"/>
        <v>102</v>
      </c>
      <c r="J21" s="12">
        <v>0</v>
      </c>
      <c r="K21" s="12">
        <f t="shared" si="6"/>
        <v>0</v>
      </c>
      <c r="L21" s="1">
        <f t="shared" si="7"/>
        <v>16</v>
      </c>
      <c r="M21" s="1">
        <f>L21*2</f>
        <v>32</v>
      </c>
      <c r="N21" s="30">
        <v>87.85</v>
      </c>
      <c r="O21" s="33">
        <f t="shared" si="8"/>
        <v>2811.2</v>
      </c>
    </row>
    <row r="22" spans="1:17" s="3" customFormat="1">
      <c r="A22" s="1">
        <v>19</v>
      </c>
      <c r="B22" s="6" t="s">
        <v>32</v>
      </c>
      <c r="C22" s="6"/>
      <c r="D22" s="1">
        <v>1</v>
      </c>
      <c r="E22" s="9">
        <v>3</v>
      </c>
      <c r="F22" s="10">
        <v>3</v>
      </c>
      <c r="G22" s="10">
        <f t="shared" si="9"/>
        <v>15</v>
      </c>
      <c r="H22" s="11"/>
      <c r="I22" s="11">
        <f t="shared" si="5"/>
        <v>0</v>
      </c>
      <c r="J22" s="12"/>
      <c r="K22" s="12">
        <f t="shared" si="6"/>
        <v>0</v>
      </c>
      <c r="L22" s="1">
        <f t="shared" si="7"/>
        <v>6</v>
      </c>
      <c r="M22" s="1">
        <f>L22*4</f>
        <v>24</v>
      </c>
      <c r="N22" s="30">
        <v>150</v>
      </c>
      <c r="O22" s="33">
        <f t="shared" si="8"/>
        <v>3600</v>
      </c>
    </row>
    <row r="23" spans="1:17" s="3" customFormat="1">
      <c r="A23" s="1">
        <v>20</v>
      </c>
      <c r="B23" s="6" t="s">
        <v>33</v>
      </c>
      <c r="C23" s="6"/>
      <c r="D23" s="1">
        <v>1</v>
      </c>
      <c r="E23" s="9">
        <v>4</v>
      </c>
      <c r="F23" s="10">
        <v>3</v>
      </c>
      <c r="G23" s="10">
        <f t="shared" si="9"/>
        <v>15</v>
      </c>
      <c r="H23" s="11"/>
      <c r="I23" s="11">
        <f t="shared" si="5"/>
        <v>0</v>
      </c>
      <c r="J23" s="12"/>
      <c r="K23" s="12">
        <f t="shared" si="6"/>
        <v>0</v>
      </c>
      <c r="L23" s="1">
        <f t="shared" si="7"/>
        <v>7</v>
      </c>
      <c r="M23" s="1">
        <f>L23*1</f>
        <v>7</v>
      </c>
      <c r="N23" s="30">
        <v>1252.53</v>
      </c>
      <c r="O23" s="33">
        <f t="shared" si="8"/>
        <v>8767.7099999999991</v>
      </c>
    </row>
    <row r="24" spans="1:17" s="3" customFormat="1">
      <c r="A24" s="1">
        <v>21</v>
      </c>
      <c r="B24" s="6" t="s">
        <v>34</v>
      </c>
      <c r="C24" s="6"/>
      <c r="D24" s="1">
        <v>1</v>
      </c>
      <c r="E24" s="9">
        <v>1</v>
      </c>
      <c r="F24" s="10">
        <v>1</v>
      </c>
      <c r="G24" s="10">
        <f t="shared" si="9"/>
        <v>5</v>
      </c>
      <c r="H24" s="11"/>
      <c r="I24" s="11">
        <f t="shared" si="5"/>
        <v>0</v>
      </c>
      <c r="J24" s="12"/>
      <c r="K24" s="12">
        <f t="shared" si="6"/>
        <v>0</v>
      </c>
      <c r="L24" s="1">
        <f t="shared" si="7"/>
        <v>2</v>
      </c>
      <c r="M24" s="1">
        <f>L24*1</f>
        <v>2</v>
      </c>
      <c r="N24" s="30">
        <v>1615</v>
      </c>
      <c r="O24" s="33">
        <f t="shared" si="8"/>
        <v>3230</v>
      </c>
    </row>
    <row r="25" spans="1:17" s="3" customFormat="1">
      <c r="A25" s="1">
        <v>22</v>
      </c>
      <c r="B25" s="6" t="s">
        <v>35</v>
      </c>
      <c r="C25" s="6"/>
      <c r="D25" s="1">
        <v>1</v>
      </c>
      <c r="E25" s="9">
        <v>10</v>
      </c>
      <c r="F25" s="10">
        <v>5</v>
      </c>
      <c r="G25" s="10">
        <f t="shared" si="9"/>
        <v>25</v>
      </c>
      <c r="H25" s="11"/>
      <c r="I25" s="11">
        <f t="shared" si="5"/>
        <v>0</v>
      </c>
      <c r="J25" s="12"/>
      <c r="K25" s="12">
        <f t="shared" si="6"/>
        <v>0</v>
      </c>
      <c r="L25" s="1">
        <f t="shared" si="7"/>
        <v>15</v>
      </c>
      <c r="M25" s="1">
        <f>L25*2</f>
        <v>30</v>
      </c>
      <c r="N25" s="30">
        <v>37.1</v>
      </c>
      <c r="O25" s="33">
        <f t="shared" si="8"/>
        <v>1113</v>
      </c>
    </row>
    <row r="26" spans="1:17" s="3" customFormat="1">
      <c r="A26" s="1">
        <v>23</v>
      </c>
      <c r="B26" s="6" t="s">
        <v>36</v>
      </c>
      <c r="C26" s="6"/>
      <c r="D26" s="1">
        <v>1</v>
      </c>
      <c r="E26" s="9">
        <v>1</v>
      </c>
      <c r="F26" s="10">
        <v>0.5</v>
      </c>
      <c r="G26" s="10">
        <f t="shared" si="9"/>
        <v>2.5</v>
      </c>
      <c r="H26" s="11"/>
      <c r="I26" s="11">
        <f t="shared" si="5"/>
        <v>0</v>
      </c>
      <c r="J26" s="12"/>
      <c r="K26" s="12">
        <f t="shared" si="6"/>
        <v>0</v>
      </c>
      <c r="L26" s="1">
        <f t="shared" si="7"/>
        <v>1.5</v>
      </c>
      <c r="M26" s="1">
        <f>L26*1</f>
        <v>1.5</v>
      </c>
      <c r="N26" s="30">
        <v>8000</v>
      </c>
      <c r="O26" s="33">
        <f t="shared" si="8"/>
        <v>12000</v>
      </c>
    </row>
    <row r="27" spans="1:17" s="3" customFormat="1">
      <c r="A27" s="1">
        <v>24</v>
      </c>
      <c r="B27" s="6" t="s">
        <v>37</v>
      </c>
      <c r="C27" s="6"/>
      <c r="D27" s="1">
        <v>1</v>
      </c>
      <c r="E27" s="9">
        <v>2</v>
      </c>
      <c r="F27" s="10">
        <v>1</v>
      </c>
      <c r="G27" s="10">
        <f t="shared" si="9"/>
        <v>5</v>
      </c>
      <c r="H27" s="11"/>
      <c r="I27" s="11">
        <f t="shared" si="5"/>
        <v>0</v>
      </c>
      <c r="J27" s="12"/>
      <c r="K27" s="12">
        <f t="shared" si="6"/>
        <v>0</v>
      </c>
      <c r="L27" s="1">
        <f t="shared" si="7"/>
        <v>3</v>
      </c>
      <c r="M27" s="1">
        <f>L27*1</f>
        <v>3</v>
      </c>
      <c r="N27" s="30">
        <v>3300</v>
      </c>
      <c r="O27" s="33">
        <f t="shared" si="8"/>
        <v>9900</v>
      </c>
    </row>
    <row r="28" spans="1:17" s="3" customFormat="1">
      <c r="A28" s="1">
        <v>25</v>
      </c>
      <c r="B28" s="6" t="s">
        <v>38</v>
      </c>
      <c r="C28" s="6"/>
      <c r="D28" s="1">
        <v>1</v>
      </c>
      <c r="E28" s="9">
        <v>2</v>
      </c>
      <c r="F28" s="10">
        <v>1</v>
      </c>
      <c r="G28" s="10">
        <f t="shared" si="9"/>
        <v>5</v>
      </c>
      <c r="H28" s="11"/>
      <c r="I28" s="11">
        <f t="shared" si="5"/>
        <v>0</v>
      </c>
      <c r="J28" s="12"/>
      <c r="K28" s="12">
        <f t="shared" si="6"/>
        <v>0</v>
      </c>
      <c r="L28" s="1">
        <f t="shared" si="7"/>
        <v>3</v>
      </c>
      <c r="M28" s="1">
        <f>L28*1</f>
        <v>3</v>
      </c>
      <c r="N28" s="30">
        <v>3500</v>
      </c>
      <c r="O28" s="33">
        <f t="shared" si="8"/>
        <v>10500</v>
      </c>
    </row>
    <row r="29" spans="1:17" s="3" customFormat="1">
      <c r="A29" s="1">
        <v>26</v>
      </c>
      <c r="B29" s="6" t="s">
        <v>39</v>
      </c>
      <c r="C29" s="6"/>
      <c r="D29" s="1">
        <v>1</v>
      </c>
      <c r="E29" s="9">
        <v>2</v>
      </c>
      <c r="F29" s="10">
        <v>1</v>
      </c>
      <c r="G29" s="10">
        <f t="shared" si="9"/>
        <v>5</v>
      </c>
      <c r="H29" s="11"/>
      <c r="I29" s="11">
        <f t="shared" si="5"/>
        <v>0</v>
      </c>
      <c r="J29" s="12"/>
      <c r="K29" s="12">
        <f t="shared" si="6"/>
        <v>0</v>
      </c>
      <c r="L29" s="1">
        <f t="shared" si="7"/>
        <v>3</v>
      </c>
      <c r="M29" s="1">
        <f>L29*1</f>
        <v>3</v>
      </c>
      <c r="N29" s="30">
        <v>305</v>
      </c>
      <c r="O29" s="33">
        <f t="shared" si="8"/>
        <v>915</v>
      </c>
    </row>
    <row r="30" spans="1:17" s="3" customFormat="1">
      <c r="A30" s="1">
        <v>27</v>
      </c>
      <c r="B30" s="6" t="s">
        <v>40</v>
      </c>
      <c r="C30" s="6"/>
      <c r="D30" s="1"/>
      <c r="E30" s="9"/>
      <c r="F30" s="10"/>
      <c r="G30" s="10">
        <f t="shared" si="9"/>
        <v>0</v>
      </c>
      <c r="H30" s="11"/>
      <c r="I30" s="11">
        <f t="shared" si="5"/>
        <v>0</v>
      </c>
      <c r="J30" s="12"/>
      <c r="K30" s="12">
        <f t="shared" si="6"/>
        <v>0</v>
      </c>
      <c r="L30" s="1">
        <f t="shared" si="7"/>
        <v>0</v>
      </c>
      <c r="M30" s="1">
        <f t="shared" ref="M30:M31" si="10">L30*12</f>
        <v>0</v>
      </c>
      <c r="N30" s="30"/>
      <c r="O30" s="33">
        <f t="shared" si="8"/>
        <v>0</v>
      </c>
    </row>
    <row r="31" spans="1:17">
      <c r="A31" s="1">
        <v>28</v>
      </c>
      <c r="B31" s="1" t="s">
        <v>41</v>
      </c>
      <c r="C31" s="1"/>
      <c r="D31" s="1"/>
      <c r="E31" s="9"/>
      <c r="F31" s="10"/>
      <c r="G31" s="10">
        <f t="shared" si="9"/>
        <v>0</v>
      </c>
      <c r="H31" s="11"/>
      <c r="I31" s="11">
        <f t="shared" si="5"/>
        <v>0</v>
      </c>
      <c r="J31" s="12"/>
      <c r="K31" s="12">
        <f t="shared" si="6"/>
        <v>0</v>
      </c>
      <c r="L31" s="1">
        <f t="shared" ref="L31:L55" si="11">E31+F31+H31+J31</f>
        <v>0</v>
      </c>
      <c r="M31" s="1">
        <f t="shared" si="10"/>
        <v>0</v>
      </c>
      <c r="N31" s="30"/>
      <c r="O31" s="33">
        <f t="shared" si="8"/>
        <v>0</v>
      </c>
      <c r="Q31" s="3"/>
    </row>
    <row r="32" spans="1:17">
      <c r="A32" s="1">
        <v>29</v>
      </c>
      <c r="B32" s="1" t="s">
        <v>42</v>
      </c>
      <c r="C32" s="1"/>
      <c r="D32" s="1">
        <v>1</v>
      </c>
      <c r="E32" s="9">
        <v>3</v>
      </c>
      <c r="F32" s="10">
        <v>1</v>
      </c>
      <c r="G32" s="10">
        <f t="shared" si="9"/>
        <v>5</v>
      </c>
      <c r="H32" s="11"/>
      <c r="I32" s="11">
        <f t="shared" si="5"/>
        <v>0</v>
      </c>
      <c r="J32" s="12"/>
      <c r="K32" s="12">
        <f t="shared" si="6"/>
        <v>0</v>
      </c>
      <c r="L32" s="1">
        <f t="shared" si="11"/>
        <v>4</v>
      </c>
      <c r="M32" s="1">
        <f>L32*1</f>
        <v>4</v>
      </c>
      <c r="N32" s="30">
        <v>1000</v>
      </c>
      <c r="O32" s="33">
        <f t="shared" si="8"/>
        <v>4000</v>
      </c>
    </row>
    <row r="33" spans="1:15">
      <c r="A33" s="1">
        <v>30</v>
      </c>
      <c r="B33" s="1" t="s">
        <v>43</v>
      </c>
      <c r="C33" s="1"/>
      <c r="D33" s="1">
        <v>1</v>
      </c>
      <c r="E33" s="9">
        <v>4</v>
      </c>
      <c r="F33" s="10">
        <v>4</v>
      </c>
      <c r="G33" s="10">
        <f t="shared" si="9"/>
        <v>20</v>
      </c>
      <c r="H33" s="11"/>
      <c r="I33" s="11">
        <f t="shared" si="5"/>
        <v>0</v>
      </c>
      <c r="J33" s="12"/>
      <c r="K33" s="12">
        <f t="shared" si="6"/>
        <v>0</v>
      </c>
      <c r="L33" s="1">
        <f t="shared" si="11"/>
        <v>8</v>
      </c>
      <c r="M33" s="1">
        <f>L33*4</f>
        <v>32</v>
      </c>
      <c r="N33" s="30">
        <v>75</v>
      </c>
      <c r="O33" s="33">
        <f t="shared" si="8"/>
        <v>2400</v>
      </c>
    </row>
    <row r="34" spans="1:15">
      <c r="A34" s="1">
        <v>31</v>
      </c>
      <c r="B34" s="1" t="s">
        <v>44</v>
      </c>
      <c r="C34" s="1"/>
      <c r="D34" s="1">
        <v>1</v>
      </c>
      <c r="E34" s="9">
        <v>10</v>
      </c>
      <c r="F34" s="10">
        <v>5</v>
      </c>
      <c r="G34" s="10">
        <f t="shared" si="9"/>
        <v>25</v>
      </c>
      <c r="H34" s="11"/>
      <c r="I34" s="11">
        <f t="shared" si="5"/>
        <v>0</v>
      </c>
      <c r="J34" s="12"/>
      <c r="K34" s="12">
        <f t="shared" si="6"/>
        <v>0</v>
      </c>
      <c r="L34" s="1">
        <f t="shared" si="11"/>
        <v>15</v>
      </c>
      <c r="M34" s="1">
        <f>L34*4</f>
        <v>60</v>
      </c>
      <c r="N34" s="30">
        <v>15</v>
      </c>
      <c r="O34" s="33">
        <f t="shared" si="8"/>
        <v>900</v>
      </c>
    </row>
    <row r="35" spans="1:15">
      <c r="A35" s="1">
        <v>32</v>
      </c>
      <c r="B35" s="1" t="s">
        <v>45</v>
      </c>
      <c r="C35" s="1"/>
      <c r="D35" s="1">
        <v>1</v>
      </c>
      <c r="E35" s="9">
        <v>20</v>
      </c>
      <c r="F35" s="10">
        <v>6</v>
      </c>
      <c r="G35" s="10">
        <f t="shared" si="9"/>
        <v>30</v>
      </c>
      <c r="H35" s="11">
        <v>2</v>
      </c>
      <c r="I35" s="11">
        <f t="shared" si="5"/>
        <v>68</v>
      </c>
      <c r="J35" s="12">
        <v>1</v>
      </c>
      <c r="K35" s="12">
        <f t="shared" si="6"/>
        <v>56</v>
      </c>
      <c r="L35" s="1">
        <f t="shared" si="11"/>
        <v>29</v>
      </c>
      <c r="M35" s="1">
        <f>L35*1</f>
        <v>29</v>
      </c>
      <c r="N35" s="30">
        <v>205</v>
      </c>
      <c r="O35" s="33">
        <f t="shared" si="8"/>
        <v>5945</v>
      </c>
    </row>
    <row r="36" spans="1:15">
      <c r="A36" s="1">
        <v>33</v>
      </c>
      <c r="B36" s="1" t="s">
        <v>46</v>
      </c>
      <c r="C36" s="1"/>
      <c r="D36" s="1">
        <v>1</v>
      </c>
      <c r="E36" s="9">
        <v>20</v>
      </c>
      <c r="F36" s="10">
        <v>10</v>
      </c>
      <c r="G36" s="10">
        <f t="shared" si="9"/>
        <v>50</v>
      </c>
      <c r="H36" s="11">
        <v>2</v>
      </c>
      <c r="I36" s="11">
        <f t="shared" si="5"/>
        <v>68</v>
      </c>
      <c r="J36" s="12">
        <v>0</v>
      </c>
      <c r="K36" s="12">
        <f t="shared" si="6"/>
        <v>0</v>
      </c>
      <c r="L36" s="1">
        <f t="shared" si="11"/>
        <v>32</v>
      </c>
      <c r="M36" s="1">
        <f>L36*2</f>
        <v>64</v>
      </c>
      <c r="N36" s="30">
        <v>50</v>
      </c>
      <c r="O36" s="33">
        <f t="shared" si="8"/>
        <v>3200</v>
      </c>
    </row>
    <row r="37" spans="1:15">
      <c r="A37" s="1">
        <v>34</v>
      </c>
      <c r="B37" s="1" t="s">
        <v>47</v>
      </c>
      <c r="C37" s="1"/>
      <c r="D37" s="1">
        <v>1</v>
      </c>
      <c r="E37" s="9">
        <v>60</v>
      </c>
      <c r="F37" s="10">
        <v>40</v>
      </c>
      <c r="G37" s="10">
        <f t="shared" si="9"/>
        <v>200</v>
      </c>
      <c r="H37" s="11">
        <v>10</v>
      </c>
      <c r="I37" s="11">
        <f t="shared" si="5"/>
        <v>340</v>
      </c>
      <c r="J37" s="12">
        <v>5</v>
      </c>
      <c r="K37" s="12">
        <f t="shared" si="6"/>
        <v>280</v>
      </c>
      <c r="L37" s="1">
        <f t="shared" si="11"/>
        <v>115</v>
      </c>
      <c r="M37" s="1">
        <f>L37*4</f>
        <v>460</v>
      </c>
      <c r="N37" s="30">
        <v>1.79</v>
      </c>
      <c r="O37" s="33">
        <f t="shared" si="8"/>
        <v>823.4</v>
      </c>
    </row>
    <row r="38" spans="1:15">
      <c r="A38" s="1">
        <v>35</v>
      </c>
      <c r="B38" s="1" t="s">
        <v>48</v>
      </c>
      <c r="C38" s="1"/>
      <c r="D38" s="1">
        <v>1</v>
      </c>
      <c r="E38" s="9">
        <v>15</v>
      </c>
      <c r="F38" s="10">
        <v>10</v>
      </c>
      <c r="G38" s="10">
        <f t="shared" si="9"/>
        <v>50</v>
      </c>
      <c r="H38" s="11">
        <v>5</v>
      </c>
      <c r="I38" s="11">
        <f t="shared" si="5"/>
        <v>170</v>
      </c>
      <c r="J38" s="12">
        <v>1</v>
      </c>
      <c r="K38" s="12">
        <f t="shared" si="6"/>
        <v>56</v>
      </c>
      <c r="L38" s="1">
        <f t="shared" si="11"/>
        <v>31</v>
      </c>
      <c r="M38" s="1">
        <f>L38*2</f>
        <v>62</v>
      </c>
      <c r="N38" s="30">
        <v>15</v>
      </c>
      <c r="O38" s="33">
        <f t="shared" si="8"/>
        <v>930</v>
      </c>
    </row>
    <row r="39" spans="1:15">
      <c r="A39" s="1">
        <v>36</v>
      </c>
      <c r="B39" s="1" t="s">
        <v>49</v>
      </c>
      <c r="C39" s="1"/>
      <c r="D39" s="1">
        <v>1</v>
      </c>
      <c r="E39" s="9">
        <v>15</v>
      </c>
      <c r="F39" s="10">
        <v>10</v>
      </c>
      <c r="G39" s="10">
        <f t="shared" si="9"/>
        <v>50</v>
      </c>
      <c r="H39" s="11">
        <v>5</v>
      </c>
      <c r="I39" s="11">
        <f t="shared" si="5"/>
        <v>170</v>
      </c>
      <c r="J39" s="12">
        <v>1</v>
      </c>
      <c r="K39" s="12">
        <f t="shared" si="6"/>
        <v>56</v>
      </c>
      <c r="L39" s="1">
        <f t="shared" si="11"/>
        <v>31</v>
      </c>
      <c r="M39" s="1">
        <f>L39*2</f>
        <v>62</v>
      </c>
      <c r="N39" s="30">
        <v>41.46</v>
      </c>
      <c r="O39" s="33">
        <f t="shared" si="8"/>
        <v>2570.52</v>
      </c>
    </row>
    <row r="40" spans="1:15">
      <c r="A40" s="1">
        <v>37</v>
      </c>
      <c r="B40" s="1" t="s">
        <v>50</v>
      </c>
      <c r="C40" s="1"/>
      <c r="D40" s="1">
        <v>1</v>
      </c>
      <c r="E40" s="9">
        <v>13</v>
      </c>
      <c r="F40" s="10">
        <v>13</v>
      </c>
      <c r="G40" s="10">
        <f t="shared" si="9"/>
        <v>65</v>
      </c>
      <c r="H40" s="11">
        <v>3</v>
      </c>
      <c r="I40" s="11">
        <f t="shared" si="5"/>
        <v>102</v>
      </c>
      <c r="J40" s="12">
        <v>1</v>
      </c>
      <c r="K40" s="12">
        <f t="shared" si="6"/>
        <v>56</v>
      </c>
      <c r="L40" s="1">
        <f t="shared" si="11"/>
        <v>30</v>
      </c>
      <c r="M40" s="1">
        <f>L40*2</f>
        <v>60</v>
      </c>
      <c r="N40" s="30">
        <v>31</v>
      </c>
      <c r="O40" s="33">
        <f t="shared" si="8"/>
        <v>1860</v>
      </c>
    </row>
    <row r="41" spans="1:15">
      <c r="A41" s="1">
        <v>38</v>
      </c>
      <c r="B41" s="1" t="s">
        <v>51</v>
      </c>
      <c r="C41" s="1"/>
      <c r="D41" s="1">
        <v>1</v>
      </c>
      <c r="E41" s="9">
        <v>13</v>
      </c>
      <c r="F41" s="10">
        <v>13</v>
      </c>
      <c r="G41" s="10">
        <f t="shared" si="9"/>
        <v>65</v>
      </c>
      <c r="H41" s="11">
        <v>3</v>
      </c>
      <c r="I41" s="11">
        <f t="shared" si="5"/>
        <v>102</v>
      </c>
      <c r="J41" s="12"/>
      <c r="K41" s="12">
        <f t="shared" si="6"/>
        <v>0</v>
      </c>
      <c r="L41" s="1">
        <f t="shared" si="11"/>
        <v>29</v>
      </c>
      <c r="M41" s="1">
        <f>L41*2</f>
        <v>58</v>
      </c>
      <c r="N41" s="30">
        <v>31</v>
      </c>
      <c r="O41" s="33">
        <f t="shared" si="8"/>
        <v>1798</v>
      </c>
    </row>
    <row r="42" spans="1:15">
      <c r="A42" s="1">
        <v>39</v>
      </c>
      <c r="B42" s="1" t="s">
        <v>52</v>
      </c>
      <c r="C42" s="1"/>
      <c r="D42" s="1">
        <v>1</v>
      </c>
      <c r="E42" s="9">
        <v>13</v>
      </c>
      <c r="F42" s="10">
        <v>13</v>
      </c>
      <c r="G42" s="10">
        <f t="shared" si="9"/>
        <v>65</v>
      </c>
      <c r="H42" s="11"/>
      <c r="I42" s="11">
        <f t="shared" si="5"/>
        <v>0</v>
      </c>
      <c r="J42" s="12"/>
      <c r="K42" s="12">
        <f t="shared" si="6"/>
        <v>0</v>
      </c>
      <c r="L42" s="1">
        <f t="shared" si="11"/>
        <v>26</v>
      </c>
      <c r="M42" s="1">
        <f>L42*2</f>
        <v>52</v>
      </c>
      <c r="N42" s="30">
        <v>31</v>
      </c>
      <c r="O42" s="33">
        <f t="shared" si="8"/>
        <v>1612</v>
      </c>
    </row>
    <row r="43" spans="1:15">
      <c r="A43" s="1">
        <v>40</v>
      </c>
      <c r="B43" s="1" t="s">
        <v>53</v>
      </c>
      <c r="C43" s="1"/>
      <c r="D43" s="1">
        <v>100</v>
      </c>
      <c r="E43" s="9">
        <v>3</v>
      </c>
      <c r="F43" s="10">
        <v>2</v>
      </c>
      <c r="G43" s="10">
        <f t="shared" si="9"/>
        <v>10</v>
      </c>
      <c r="H43" s="11"/>
      <c r="I43" s="11">
        <f t="shared" si="5"/>
        <v>0</v>
      </c>
      <c r="J43" s="12"/>
      <c r="K43" s="12">
        <f t="shared" si="6"/>
        <v>0</v>
      </c>
      <c r="L43" s="1">
        <f t="shared" si="11"/>
        <v>5</v>
      </c>
      <c r="M43" s="1">
        <f>L43*6</f>
        <v>30</v>
      </c>
      <c r="N43" s="30">
        <v>13</v>
      </c>
      <c r="O43" s="33">
        <f t="shared" si="8"/>
        <v>390</v>
      </c>
    </row>
    <row r="44" spans="1:15">
      <c r="A44" s="1">
        <v>41</v>
      </c>
      <c r="B44" s="1" t="s">
        <v>54</v>
      </c>
      <c r="C44" s="1"/>
      <c r="D44" s="1">
        <v>100</v>
      </c>
      <c r="E44" s="9">
        <v>3</v>
      </c>
      <c r="F44" s="10">
        <v>2</v>
      </c>
      <c r="G44" s="10">
        <f t="shared" si="9"/>
        <v>10</v>
      </c>
      <c r="H44" s="11"/>
      <c r="I44" s="11">
        <f t="shared" si="5"/>
        <v>0</v>
      </c>
      <c r="J44" s="12"/>
      <c r="K44" s="12">
        <f t="shared" si="6"/>
        <v>0</v>
      </c>
      <c r="L44" s="1">
        <f t="shared" si="11"/>
        <v>5</v>
      </c>
      <c r="M44" s="1">
        <f>L44*6</f>
        <v>30</v>
      </c>
      <c r="N44" s="30">
        <v>13</v>
      </c>
      <c r="O44" s="33">
        <f t="shared" si="8"/>
        <v>390</v>
      </c>
    </row>
    <row r="45" spans="1:15">
      <c r="A45" s="1">
        <v>42</v>
      </c>
      <c r="B45" s="1" t="s">
        <v>55</v>
      </c>
      <c r="C45" s="1"/>
      <c r="D45" s="1">
        <v>1</v>
      </c>
      <c r="E45" s="9">
        <v>10</v>
      </c>
      <c r="F45" s="10">
        <v>7</v>
      </c>
      <c r="G45" s="10">
        <f t="shared" si="9"/>
        <v>35</v>
      </c>
      <c r="H45" s="11">
        <v>4</v>
      </c>
      <c r="I45" s="11">
        <f t="shared" si="5"/>
        <v>136</v>
      </c>
      <c r="J45" s="12">
        <v>1</v>
      </c>
      <c r="K45" s="12">
        <f t="shared" si="6"/>
        <v>56</v>
      </c>
      <c r="L45" s="1">
        <f t="shared" si="11"/>
        <v>22</v>
      </c>
      <c r="M45" s="1">
        <f>L45*6</f>
        <v>132</v>
      </c>
      <c r="N45" s="30">
        <v>13</v>
      </c>
      <c r="O45" s="33">
        <f t="shared" si="8"/>
        <v>1716</v>
      </c>
    </row>
    <row r="46" spans="1:15">
      <c r="A46" s="1">
        <v>43</v>
      </c>
      <c r="B46" s="1" t="s">
        <v>56</v>
      </c>
      <c r="C46" s="1"/>
      <c r="D46" s="1">
        <v>1</v>
      </c>
      <c r="E46" s="9">
        <v>7</v>
      </c>
      <c r="F46" s="10">
        <v>4</v>
      </c>
      <c r="G46" s="10">
        <f t="shared" si="9"/>
        <v>20</v>
      </c>
      <c r="H46" s="11">
        <v>2</v>
      </c>
      <c r="I46" s="11">
        <f t="shared" si="5"/>
        <v>68</v>
      </c>
      <c r="J46" s="12">
        <v>0</v>
      </c>
      <c r="K46" s="12">
        <f t="shared" si="6"/>
        <v>0</v>
      </c>
      <c r="L46" s="1">
        <f t="shared" si="11"/>
        <v>13</v>
      </c>
      <c r="M46" s="1">
        <f>L46*2</f>
        <v>26</v>
      </c>
      <c r="N46" s="30">
        <v>449.1</v>
      </c>
      <c r="O46" s="33">
        <f t="shared" si="8"/>
        <v>11676.6</v>
      </c>
    </row>
    <row r="47" spans="1:15">
      <c r="A47" s="1">
        <v>44</v>
      </c>
      <c r="B47" s="1" t="s">
        <v>57</v>
      </c>
      <c r="C47" s="1"/>
      <c r="D47" s="1">
        <v>1</v>
      </c>
      <c r="E47" s="9">
        <v>2</v>
      </c>
      <c r="F47" s="10">
        <v>1</v>
      </c>
      <c r="G47" s="10">
        <f t="shared" si="9"/>
        <v>5</v>
      </c>
      <c r="H47" s="11">
        <v>1</v>
      </c>
      <c r="I47" s="11">
        <f t="shared" si="5"/>
        <v>34</v>
      </c>
      <c r="J47" s="12">
        <v>1</v>
      </c>
      <c r="K47" s="12">
        <f t="shared" si="6"/>
        <v>56</v>
      </c>
      <c r="L47" s="1">
        <f t="shared" si="11"/>
        <v>5</v>
      </c>
      <c r="M47" s="1">
        <f>L47*1</f>
        <v>5</v>
      </c>
      <c r="N47" s="30">
        <v>2000</v>
      </c>
      <c r="O47" s="33">
        <f t="shared" si="8"/>
        <v>10000</v>
      </c>
    </row>
    <row r="48" spans="1:15" ht="15.5" thickBot="1">
      <c r="A48" s="1">
        <v>45</v>
      </c>
      <c r="B48" s="1" t="s">
        <v>58</v>
      </c>
      <c r="C48" s="1"/>
      <c r="D48" s="1">
        <v>1</v>
      </c>
      <c r="E48" s="9">
        <v>4</v>
      </c>
      <c r="F48" s="10">
        <v>4</v>
      </c>
      <c r="G48" s="10">
        <f t="shared" si="9"/>
        <v>20</v>
      </c>
      <c r="H48" s="11">
        <v>1</v>
      </c>
      <c r="I48" s="11">
        <f t="shared" si="5"/>
        <v>34</v>
      </c>
      <c r="J48" s="12">
        <v>1</v>
      </c>
      <c r="K48" s="12">
        <f t="shared" si="6"/>
        <v>56</v>
      </c>
      <c r="L48" s="1">
        <f t="shared" si="11"/>
        <v>10</v>
      </c>
      <c r="M48" s="1">
        <f>L48*2</f>
        <v>20</v>
      </c>
      <c r="N48" s="30">
        <v>150</v>
      </c>
      <c r="O48" s="34">
        <f t="shared" si="8"/>
        <v>3000</v>
      </c>
    </row>
    <row r="49" spans="1:15" ht="21.75" thickBot="1">
      <c r="L49" s="1"/>
      <c r="M49" s="1"/>
      <c r="N49" s="35"/>
      <c r="O49" s="63">
        <f>SUM(O4:O48)</f>
        <v>571419.83000000007</v>
      </c>
    </row>
    <row r="50" spans="1:15">
      <c r="L50" s="1"/>
      <c r="M50" s="1"/>
      <c r="N50" s="35"/>
      <c r="O50" s="35"/>
    </row>
    <row r="51" spans="1:15" ht="25.5">
      <c r="A51" s="43">
        <v>46</v>
      </c>
      <c r="B51" s="50" t="s">
        <v>613</v>
      </c>
      <c r="C51" s="43"/>
      <c r="D51" s="43">
        <v>1</v>
      </c>
      <c r="E51" s="48">
        <v>4</v>
      </c>
      <c r="F51" s="43">
        <v>2</v>
      </c>
      <c r="G51" s="43">
        <f t="shared" si="9"/>
        <v>10</v>
      </c>
      <c r="H51" s="43">
        <v>1</v>
      </c>
      <c r="I51" s="43">
        <f t="shared" si="5"/>
        <v>34</v>
      </c>
      <c r="J51" s="43"/>
      <c r="K51" s="43"/>
      <c r="L51" s="43">
        <f t="shared" si="11"/>
        <v>7</v>
      </c>
      <c r="M51" s="43">
        <f t="shared" ref="M51:M55" si="12">L51*2</f>
        <v>14</v>
      </c>
      <c r="N51" s="51">
        <v>51.9</v>
      </c>
      <c r="O51" s="51">
        <f>N51*M51</f>
        <v>726.6</v>
      </c>
    </row>
    <row r="52" spans="1:15" ht="25.5">
      <c r="A52" s="43">
        <v>47</v>
      </c>
      <c r="B52" s="50" t="s">
        <v>614</v>
      </c>
      <c r="C52" s="43"/>
      <c r="D52" s="43">
        <v>1</v>
      </c>
      <c r="E52" s="48">
        <v>2</v>
      </c>
      <c r="F52" s="43">
        <v>1</v>
      </c>
      <c r="G52" s="43">
        <f t="shared" si="9"/>
        <v>5</v>
      </c>
      <c r="H52" s="43"/>
      <c r="I52" s="43">
        <f t="shared" si="5"/>
        <v>0</v>
      </c>
      <c r="J52" s="43"/>
      <c r="K52" s="43"/>
      <c r="L52" s="43">
        <f t="shared" si="11"/>
        <v>3</v>
      </c>
      <c r="M52" s="43">
        <f t="shared" si="12"/>
        <v>6</v>
      </c>
      <c r="N52" s="51">
        <v>188</v>
      </c>
      <c r="O52" s="51">
        <f t="shared" ref="O52:O55" si="13">N52*M52</f>
        <v>1128</v>
      </c>
    </row>
    <row r="53" spans="1:15">
      <c r="A53" s="43">
        <v>48</v>
      </c>
      <c r="B53" s="50" t="s">
        <v>615</v>
      </c>
      <c r="C53" s="43"/>
      <c r="D53" s="43">
        <v>1</v>
      </c>
      <c r="E53" s="48">
        <v>1</v>
      </c>
      <c r="F53" s="43">
        <v>1</v>
      </c>
      <c r="G53" s="43">
        <f t="shared" si="9"/>
        <v>5</v>
      </c>
      <c r="H53" s="43"/>
      <c r="I53" s="43">
        <f t="shared" si="5"/>
        <v>0</v>
      </c>
      <c r="J53" s="43"/>
      <c r="K53" s="43"/>
      <c r="L53" s="43">
        <f t="shared" si="11"/>
        <v>2</v>
      </c>
      <c r="M53" s="43">
        <f t="shared" si="12"/>
        <v>4</v>
      </c>
      <c r="N53" s="51">
        <v>6000</v>
      </c>
      <c r="O53" s="51">
        <f t="shared" si="13"/>
        <v>24000</v>
      </c>
    </row>
    <row r="54" spans="1:15" ht="25.5">
      <c r="A54" s="43">
        <v>49</v>
      </c>
      <c r="B54" s="50" t="s">
        <v>616</v>
      </c>
      <c r="C54" s="43"/>
      <c r="D54" s="43">
        <v>1</v>
      </c>
      <c r="E54" s="48">
        <v>1</v>
      </c>
      <c r="F54" s="43">
        <v>1</v>
      </c>
      <c r="G54" s="43">
        <f t="shared" si="9"/>
        <v>5</v>
      </c>
      <c r="H54" s="43"/>
      <c r="I54" s="43">
        <f t="shared" si="5"/>
        <v>0</v>
      </c>
      <c r="J54" s="43"/>
      <c r="K54" s="43"/>
      <c r="L54" s="43">
        <f t="shared" si="11"/>
        <v>2</v>
      </c>
      <c r="M54" s="43">
        <f t="shared" si="12"/>
        <v>4</v>
      </c>
      <c r="N54" s="51">
        <v>1716</v>
      </c>
      <c r="O54" s="51">
        <f t="shared" si="13"/>
        <v>6864</v>
      </c>
    </row>
    <row r="55" spans="1:15">
      <c r="A55" s="43">
        <v>50</v>
      </c>
      <c r="B55" s="50" t="s">
        <v>617</v>
      </c>
      <c r="C55" s="43"/>
      <c r="D55" s="43">
        <v>1</v>
      </c>
      <c r="E55" s="48">
        <v>1</v>
      </c>
      <c r="F55" s="43">
        <v>1</v>
      </c>
      <c r="G55" s="43">
        <f t="shared" si="9"/>
        <v>5</v>
      </c>
      <c r="H55" s="43"/>
      <c r="I55" s="43">
        <f t="shared" si="5"/>
        <v>0</v>
      </c>
      <c r="J55" s="43"/>
      <c r="K55" s="43"/>
      <c r="L55" s="43">
        <f t="shared" si="11"/>
        <v>2</v>
      </c>
      <c r="M55" s="43">
        <f t="shared" si="12"/>
        <v>4</v>
      </c>
      <c r="N55" s="51">
        <v>54</v>
      </c>
      <c r="O55" s="51">
        <f t="shared" si="13"/>
        <v>216</v>
      </c>
    </row>
    <row r="56" spans="1:15" ht="16">
      <c r="N56" s="35"/>
      <c r="O56" s="32">
        <f>SUM(O51:O55)</f>
        <v>32934.6</v>
      </c>
    </row>
  </sheetData>
  <autoFilter ref="A3:O3" xr:uid="{00000000-0009-0000-0000-000002000000}"/>
  <mergeCells count="3">
    <mergeCell ref="F2:G2"/>
    <mergeCell ref="H2:I2"/>
    <mergeCell ref="J2:K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39997558519241921"/>
  </sheetPr>
  <dimension ref="A2:Q83"/>
  <sheetViews>
    <sheetView zoomScale="72" zoomScaleNormal="100" workbookViewId="0">
      <pane ySplit="3" topLeftCell="A4" activePane="bottomLeft" state="frozen"/>
      <selection pane="bottomLeft" activeCell="C85" sqref="C85"/>
    </sheetView>
  </sheetViews>
  <sheetFormatPr defaultColWidth="8.90625" defaultRowHeight="14.75"/>
  <cols>
    <col min="1" max="1" width="5.36328125" bestFit="1" customWidth="1"/>
    <col min="2" max="2" width="50" customWidth="1"/>
    <col min="3" max="3" width="23.453125" customWidth="1"/>
    <col min="4" max="4" width="7.6328125" bestFit="1" customWidth="1"/>
    <col min="5" max="5" width="10.453125" customWidth="1"/>
    <col min="6" max="6" width="10.36328125" customWidth="1"/>
    <col min="7" max="7" width="11.90625" customWidth="1"/>
    <col min="8" max="8" width="7.81640625" customWidth="1"/>
    <col min="9" max="9" width="11.08984375" customWidth="1"/>
    <col min="10" max="11" width="8.81640625" customWidth="1"/>
    <col min="12" max="12" width="7.453125" bestFit="1" customWidth="1"/>
    <col min="13" max="13" width="11.6328125" customWidth="1"/>
    <col min="14" max="14" width="19.453125" customWidth="1"/>
    <col min="15" max="15" width="16.453125" customWidth="1"/>
    <col min="16" max="16" width="13.453125" customWidth="1"/>
    <col min="17" max="17" width="12.453125" customWidth="1"/>
    <col min="18" max="18" width="21.453125" customWidth="1"/>
    <col min="19" max="19" width="16.453125" customWidth="1"/>
    <col min="20" max="20" width="17.453125" customWidth="1"/>
  </cols>
  <sheetData>
    <row r="2" spans="1:16">
      <c r="E2" s="13" t="s">
        <v>282</v>
      </c>
      <c r="F2" s="65" t="s">
        <v>603</v>
      </c>
      <c r="G2" s="66"/>
      <c r="H2" s="65" t="s">
        <v>279</v>
      </c>
      <c r="I2" s="66"/>
      <c r="J2" s="65" t="s">
        <v>280</v>
      </c>
      <c r="K2" s="66"/>
    </row>
    <row r="3" spans="1:16" s="3" customFormat="1" ht="29.5">
      <c r="A3" s="2" t="s">
        <v>59</v>
      </c>
      <c r="B3" s="2" t="s">
        <v>60</v>
      </c>
      <c r="C3" s="2" t="s">
        <v>61</v>
      </c>
      <c r="D3" s="2" t="s">
        <v>303</v>
      </c>
      <c r="E3" s="2" t="s">
        <v>301</v>
      </c>
      <c r="F3" s="15" t="s">
        <v>299</v>
      </c>
      <c r="G3" s="14" t="s">
        <v>300</v>
      </c>
      <c r="H3" s="15" t="s">
        <v>302</v>
      </c>
      <c r="I3" s="14" t="s">
        <v>300</v>
      </c>
      <c r="J3" s="15" t="s">
        <v>304</v>
      </c>
      <c r="K3" s="14" t="s">
        <v>300</v>
      </c>
      <c r="L3" s="2" t="s">
        <v>281</v>
      </c>
      <c r="M3" s="16" t="s">
        <v>305</v>
      </c>
      <c r="N3" s="2" t="s">
        <v>0</v>
      </c>
      <c r="O3" s="2" t="s">
        <v>306</v>
      </c>
    </row>
    <row r="4" spans="1:16" s="3" customFormat="1">
      <c r="A4" s="1">
        <v>1</v>
      </c>
      <c r="B4" s="6" t="s">
        <v>226</v>
      </c>
      <c r="C4" s="6"/>
      <c r="D4">
        <v>25</v>
      </c>
      <c r="E4" s="9">
        <v>1</v>
      </c>
      <c r="F4" s="10">
        <v>0.5</v>
      </c>
      <c r="G4" s="10">
        <f>F4*5</f>
        <v>2.5</v>
      </c>
      <c r="H4" s="11">
        <v>0</v>
      </c>
      <c r="I4" s="11">
        <f>H4*34</f>
        <v>0</v>
      </c>
      <c r="J4" s="12">
        <v>0</v>
      </c>
      <c r="K4" s="12">
        <f>J4*56</f>
        <v>0</v>
      </c>
      <c r="L4" s="1">
        <f>E4+G4+I4+K4</f>
        <v>3.5</v>
      </c>
      <c r="M4" s="1">
        <f>L4*22</f>
        <v>77</v>
      </c>
      <c r="N4" s="30">
        <v>14</v>
      </c>
      <c r="O4" s="33">
        <f>M4*N4</f>
        <v>1078</v>
      </c>
    </row>
    <row r="5" spans="1:16" s="3" customFormat="1">
      <c r="A5" s="1">
        <f>A4+1</f>
        <v>2</v>
      </c>
      <c r="B5" s="6" t="s">
        <v>227</v>
      </c>
      <c r="C5" s="6"/>
      <c r="D5" s="1">
        <v>1</v>
      </c>
      <c r="E5" s="9">
        <v>5</v>
      </c>
      <c r="F5" s="10">
        <v>2</v>
      </c>
      <c r="G5" s="10">
        <f>F5*5</f>
        <v>10</v>
      </c>
      <c r="H5" s="11">
        <v>1</v>
      </c>
      <c r="I5" s="11">
        <f t="shared" ref="I5:I61" si="0">H5*34</f>
        <v>34</v>
      </c>
      <c r="J5" s="12">
        <v>1</v>
      </c>
      <c r="K5" s="12">
        <f t="shared" ref="K5:K61" si="1">J5*56</f>
        <v>56</v>
      </c>
      <c r="L5" s="1">
        <f t="shared" ref="L5:L36" si="2">E5+F5+H5+J5</f>
        <v>9</v>
      </c>
      <c r="M5" s="1">
        <f t="shared" ref="M5:M66" si="3">L5*22</f>
        <v>198</v>
      </c>
      <c r="N5" s="30">
        <v>2.5</v>
      </c>
      <c r="O5" s="33">
        <f t="shared" ref="O5:O61" si="4">M5*N5</f>
        <v>495</v>
      </c>
    </row>
    <row r="6" spans="1:16" s="3" customFormat="1">
      <c r="A6" s="1">
        <f t="shared" ref="A6:A59" si="5">A5+1</f>
        <v>3</v>
      </c>
      <c r="B6" s="6" t="s">
        <v>228</v>
      </c>
      <c r="C6" s="6"/>
      <c r="D6" s="1">
        <v>12</v>
      </c>
      <c r="E6" s="9">
        <v>1</v>
      </c>
      <c r="F6" s="10">
        <v>0.1</v>
      </c>
      <c r="G6" s="10">
        <f t="shared" ref="G6:G61" si="6">F6*5</f>
        <v>0.5</v>
      </c>
      <c r="H6" s="11">
        <v>0.1</v>
      </c>
      <c r="I6" s="11">
        <f t="shared" si="0"/>
        <v>3.4000000000000004</v>
      </c>
      <c r="J6" s="12">
        <v>0.1666</v>
      </c>
      <c r="K6" s="12">
        <f t="shared" si="1"/>
        <v>9.3295999999999992</v>
      </c>
      <c r="L6" s="1">
        <f t="shared" si="2"/>
        <v>1.3666000000000003</v>
      </c>
      <c r="M6" s="1">
        <f t="shared" si="3"/>
        <v>30.065200000000004</v>
      </c>
      <c r="N6" s="30">
        <v>2.88</v>
      </c>
      <c r="O6" s="33">
        <f t="shared" si="4"/>
        <v>86.587776000000005</v>
      </c>
    </row>
    <row r="7" spans="1:16" s="3" customFormat="1">
      <c r="A7" s="1">
        <f t="shared" si="5"/>
        <v>4</v>
      </c>
      <c r="B7" s="6" t="s">
        <v>229</v>
      </c>
      <c r="C7" s="6"/>
      <c r="D7" s="1">
        <v>1</v>
      </c>
      <c r="E7" s="9">
        <v>10</v>
      </c>
      <c r="F7" s="10">
        <v>5</v>
      </c>
      <c r="G7" s="10">
        <f t="shared" si="6"/>
        <v>25</v>
      </c>
      <c r="H7" s="11">
        <v>2</v>
      </c>
      <c r="I7" s="11">
        <f t="shared" si="0"/>
        <v>68</v>
      </c>
      <c r="J7" s="12">
        <v>0.1666</v>
      </c>
      <c r="K7" s="12">
        <f t="shared" si="1"/>
        <v>9.3295999999999992</v>
      </c>
      <c r="L7" s="1">
        <f t="shared" si="2"/>
        <v>17.166599999999999</v>
      </c>
      <c r="M7" s="1">
        <f t="shared" si="3"/>
        <v>377.66519999999997</v>
      </c>
      <c r="N7" s="30">
        <v>0.2</v>
      </c>
      <c r="O7" s="33">
        <f t="shared" si="4"/>
        <v>75.53304</v>
      </c>
    </row>
    <row r="8" spans="1:16" s="3" customFormat="1">
      <c r="A8" s="1">
        <f t="shared" si="5"/>
        <v>5</v>
      </c>
      <c r="B8" s="6" t="s">
        <v>230</v>
      </c>
      <c r="C8" s="6"/>
      <c r="D8" s="1">
        <v>12</v>
      </c>
      <c r="E8" s="9">
        <v>1</v>
      </c>
      <c r="F8" s="10">
        <v>0.1</v>
      </c>
      <c r="G8" s="10">
        <f t="shared" si="6"/>
        <v>0.5</v>
      </c>
      <c r="H8" s="11">
        <v>0.1</v>
      </c>
      <c r="I8" s="11">
        <f t="shared" si="0"/>
        <v>3.4000000000000004</v>
      </c>
      <c r="J8" s="12">
        <v>0.1666</v>
      </c>
      <c r="K8" s="12">
        <f t="shared" si="1"/>
        <v>9.3295999999999992</v>
      </c>
      <c r="L8" s="1">
        <f t="shared" si="2"/>
        <v>1.3666000000000003</v>
      </c>
      <c r="M8" s="1">
        <f t="shared" si="3"/>
        <v>30.065200000000004</v>
      </c>
      <c r="N8" s="30">
        <v>0.94</v>
      </c>
      <c r="O8" s="33">
        <f t="shared" si="4"/>
        <v>28.261288000000004</v>
      </c>
    </row>
    <row r="9" spans="1:16" s="3" customFormat="1">
      <c r="A9" s="1">
        <f t="shared" si="5"/>
        <v>6</v>
      </c>
      <c r="B9" s="6" t="s">
        <v>296</v>
      </c>
      <c r="C9" s="6"/>
      <c r="D9" s="1"/>
      <c r="E9" s="9">
        <v>5</v>
      </c>
      <c r="F9" s="10">
        <v>2</v>
      </c>
      <c r="G9" s="10">
        <f t="shared" si="6"/>
        <v>10</v>
      </c>
      <c r="H9" s="11">
        <v>1</v>
      </c>
      <c r="I9" s="11">
        <f t="shared" si="0"/>
        <v>34</v>
      </c>
      <c r="J9" s="12">
        <v>2</v>
      </c>
      <c r="K9" s="12">
        <f t="shared" si="1"/>
        <v>112</v>
      </c>
      <c r="L9" s="1">
        <f t="shared" si="2"/>
        <v>10</v>
      </c>
      <c r="M9" s="1">
        <f t="shared" si="3"/>
        <v>220</v>
      </c>
      <c r="N9" s="30"/>
      <c r="O9" s="33">
        <f t="shared" si="4"/>
        <v>0</v>
      </c>
    </row>
    <row r="10" spans="1:16" s="3" customFormat="1">
      <c r="A10" s="1">
        <f t="shared" si="5"/>
        <v>7</v>
      </c>
      <c r="B10" s="6" t="s">
        <v>231</v>
      </c>
      <c r="C10" s="6"/>
      <c r="D10" s="1">
        <v>100</v>
      </c>
      <c r="E10" s="9">
        <v>1</v>
      </c>
      <c r="F10" s="10">
        <v>0.5</v>
      </c>
      <c r="G10" s="10">
        <f t="shared" si="6"/>
        <v>2.5</v>
      </c>
      <c r="H10" s="11">
        <v>0.25</v>
      </c>
      <c r="I10" s="11">
        <f t="shared" si="0"/>
        <v>8.5</v>
      </c>
      <c r="J10" s="12"/>
      <c r="K10" s="12">
        <f t="shared" si="1"/>
        <v>0</v>
      </c>
      <c r="L10" s="1">
        <f t="shared" si="2"/>
        <v>1.75</v>
      </c>
      <c r="M10" s="1">
        <f t="shared" si="3"/>
        <v>38.5</v>
      </c>
      <c r="N10" s="30">
        <v>4.13</v>
      </c>
      <c r="O10" s="33">
        <f t="shared" si="4"/>
        <v>159.005</v>
      </c>
    </row>
    <row r="11" spans="1:16" s="3" customFormat="1" ht="29.25" customHeight="1">
      <c r="A11" s="1">
        <f t="shared" si="5"/>
        <v>8</v>
      </c>
      <c r="B11" s="6" t="s">
        <v>297</v>
      </c>
      <c r="C11" s="6"/>
      <c r="D11" s="1">
        <v>100</v>
      </c>
      <c r="E11" s="9">
        <v>1</v>
      </c>
      <c r="F11" s="10">
        <v>0.5</v>
      </c>
      <c r="G11" s="10">
        <f t="shared" si="6"/>
        <v>2.5</v>
      </c>
      <c r="H11" s="11"/>
      <c r="I11" s="11">
        <f t="shared" si="0"/>
        <v>0</v>
      </c>
      <c r="J11" s="12"/>
      <c r="K11" s="12">
        <f t="shared" si="1"/>
        <v>0</v>
      </c>
      <c r="L11" s="1">
        <f>E11+F11+H11+J11</f>
        <v>1.5</v>
      </c>
      <c r="M11" s="1">
        <f t="shared" si="3"/>
        <v>33</v>
      </c>
      <c r="N11" s="30">
        <v>4.13</v>
      </c>
      <c r="O11" s="33">
        <f t="shared" si="4"/>
        <v>136.29</v>
      </c>
    </row>
    <row r="12" spans="1:16" s="4" customFormat="1">
      <c r="A12" s="1">
        <f t="shared" si="5"/>
        <v>9</v>
      </c>
      <c r="B12" s="6" t="s">
        <v>232</v>
      </c>
      <c r="C12" s="6"/>
      <c r="D12" s="1">
        <v>100</v>
      </c>
      <c r="E12" s="9">
        <v>1</v>
      </c>
      <c r="F12" s="10">
        <v>0.5</v>
      </c>
      <c r="G12" s="10">
        <f t="shared" si="6"/>
        <v>2.5</v>
      </c>
      <c r="H12" s="11">
        <v>0.25</v>
      </c>
      <c r="I12" s="11">
        <f t="shared" si="0"/>
        <v>8.5</v>
      </c>
      <c r="J12" s="12">
        <v>0.5</v>
      </c>
      <c r="K12" s="12">
        <f t="shared" si="1"/>
        <v>28</v>
      </c>
      <c r="L12" s="1">
        <f t="shared" si="2"/>
        <v>2.25</v>
      </c>
      <c r="M12" s="1">
        <f t="shared" si="3"/>
        <v>49.5</v>
      </c>
      <c r="N12" s="30">
        <v>10.18</v>
      </c>
      <c r="O12" s="33">
        <f t="shared" si="4"/>
        <v>503.90999999999997</v>
      </c>
      <c r="P12" s="7"/>
    </row>
    <row r="13" spans="1:16" s="4" customFormat="1">
      <c r="A13" s="1">
        <f t="shared" si="5"/>
        <v>10</v>
      </c>
      <c r="B13" s="6" t="s">
        <v>233</v>
      </c>
      <c r="C13" s="6"/>
      <c r="D13" s="1">
        <v>100</v>
      </c>
      <c r="E13" s="9">
        <v>1</v>
      </c>
      <c r="F13" s="10">
        <v>0.5</v>
      </c>
      <c r="G13" s="10">
        <f t="shared" si="6"/>
        <v>2.5</v>
      </c>
      <c r="H13" s="11">
        <v>0.25</v>
      </c>
      <c r="I13" s="11">
        <f t="shared" si="0"/>
        <v>8.5</v>
      </c>
      <c r="J13" s="12">
        <v>0.5</v>
      </c>
      <c r="K13" s="12">
        <f t="shared" si="1"/>
        <v>28</v>
      </c>
      <c r="L13" s="1">
        <f t="shared" si="2"/>
        <v>2.25</v>
      </c>
      <c r="M13" s="1">
        <f t="shared" si="3"/>
        <v>49.5</v>
      </c>
      <c r="N13" s="30">
        <v>10.91</v>
      </c>
      <c r="O13" s="33">
        <f t="shared" si="4"/>
        <v>540.04499999999996</v>
      </c>
      <c r="P13" s="7"/>
    </row>
    <row r="14" spans="1:16" s="3" customFormat="1">
      <c r="A14" s="1">
        <f t="shared" si="5"/>
        <v>11</v>
      </c>
      <c r="B14" s="6" t="s">
        <v>234</v>
      </c>
      <c r="C14" s="6"/>
      <c r="D14" s="1">
        <v>100</v>
      </c>
      <c r="E14" s="9">
        <v>2</v>
      </c>
      <c r="F14" s="10">
        <v>0.5</v>
      </c>
      <c r="G14" s="10">
        <f t="shared" si="6"/>
        <v>2.5</v>
      </c>
      <c r="H14" s="11">
        <v>0.25</v>
      </c>
      <c r="I14" s="11">
        <f t="shared" si="0"/>
        <v>8.5</v>
      </c>
      <c r="J14" s="12">
        <v>0.5</v>
      </c>
      <c r="K14" s="12">
        <f t="shared" si="1"/>
        <v>28</v>
      </c>
      <c r="L14" s="1">
        <f t="shared" si="2"/>
        <v>3.25</v>
      </c>
      <c r="M14" s="1">
        <f t="shared" si="3"/>
        <v>71.5</v>
      </c>
      <c r="N14" s="30">
        <v>12.32</v>
      </c>
      <c r="O14" s="33">
        <f t="shared" si="4"/>
        <v>880.88</v>
      </c>
    </row>
    <row r="15" spans="1:16" s="3" customFormat="1">
      <c r="A15" s="1">
        <f t="shared" si="5"/>
        <v>12</v>
      </c>
      <c r="B15" s="6" t="s">
        <v>235</v>
      </c>
      <c r="C15" s="6"/>
      <c r="D15" s="1">
        <v>10</v>
      </c>
      <c r="E15" s="9">
        <v>1</v>
      </c>
      <c r="F15" s="10">
        <v>0.5</v>
      </c>
      <c r="G15" s="10">
        <f t="shared" si="6"/>
        <v>2.5</v>
      </c>
      <c r="H15" s="11">
        <v>0.25</v>
      </c>
      <c r="I15" s="11">
        <f t="shared" si="0"/>
        <v>8.5</v>
      </c>
      <c r="J15" s="12">
        <v>0.02</v>
      </c>
      <c r="K15" s="12">
        <f t="shared" si="1"/>
        <v>1.1200000000000001</v>
      </c>
      <c r="L15" s="1">
        <f t="shared" si="2"/>
        <v>1.77</v>
      </c>
      <c r="M15" s="1">
        <f t="shared" si="3"/>
        <v>38.94</v>
      </c>
      <c r="N15" s="30">
        <v>4</v>
      </c>
      <c r="O15" s="33">
        <f t="shared" si="4"/>
        <v>155.76</v>
      </c>
    </row>
    <row r="16" spans="1:16" s="3" customFormat="1">
      <c r="A16" s="1">
        <f t="shared" si="5"/>
        <v>13</v>
      </c>
      <c r="B16" s="6" t="s">
        <v>236</v>
      </c>
      <c r="C16" s="6"/>
      <c r="D16" s="1">
        <v>50</v>
      </c>
      <c r="E16" s="9">
        <v>0.2</v>
      </c>
      <c r="F16" s="10">
        <v>0.1</v>
      </c>
      <c r="G16" s="10">
        <f t="shared" si="6"/>
        <v>0.5</v>
      </c>
      <c r="H16" s="11">
        <v>0.25</v>
      </c>
      <c r="I16" s="11">
        <f t="shared" si="0"/>
        <v>8.5</v>
      </c>
      <c r="J16" s="12">
        <v>0.15</v>
      </c>
      <c r="K16" s="12">
        <f t="shared" si="1"/>
        <v>8.4</v>
      </c>
      <c r="L16" s="1">
        <f t="shared" si="2"/>
        <v>0.70000000000000007</v>
      </c>
      <c r="M16" s="1">
        <f t="shared" si="3"/>
        <v>15.400000000000002</v>
      </c>
      <c r="N16" s="30">
        <v>14</v>
      </c>
      <c r="O16" s="33">
        <f t="shared" si="4"/>
        <v>215.60000000000002</v>
      </c>
    </row>
    <row r="17" spans="1:15" s="3" customFormat="1">
      <c r="A17" s="1">
        <f t="shared" si="5"/>
        <v>14</v>
      </c>
      <c r="B17" s="6" t="s">
        <v>298</v>
      </c>
      <c r="C17" s="6"/>
      <c r="D17" s="1">
        <v>100</v>
      </c>
      <c r="E17" s="9">
        <v>1</v>
      </c>
      <c r="F17" s="10">
        <v>0.5</v>
      </c>
      <c r="G17" s="10">
        <f t="shared" si="6"/>
        <v>2.5</v>
      </c>
      <c r="H17" s="11">
        <v>0.5</v>
      </c>
      <c r="I17" s="11">
        <f t="shared" si="0"/>
        <v>17</v>
      </c>
      <c r="J17" s="12">
        <v>0.5</v>
      </c>
      <c r="K17" s="12">
        <f t="shared" si="1"/>
        <v>28</v>
      </c>
      <c r="L17" s="1">
        <f t="shared" si="2"/>
        <v>2.5</v>
      </c>
      <c r="M17" s="1">
        <f t="shared" si="3"/>
        <v>55</v>
      </c>
      <c r="N17" s="30">
        <v>2.8</v>
      </c>
      <c r="O17" s="33">
        <f t="shared" si="4"/>
        <v>154</v>
      </c>
    </row>
    <row r="18" spans="1:15" s="3" customFormat="1">
      <c r="A18" s="1">
        <f t="shared" si="5"/>
        <v>15</v>
      </c>
      <c r="B18" s="6" t="s">
        <v>237</v>
      </c>
      <c r="C18" s="6"/>
      <c r="D18" s="1">
        <v>1</v>
      </c>
      <c r="E18" s="9">
        <v>10</v>
      </c>
      <c r="F18" s="10">
        <v>2</v>
      </c>
      <c r="G18" s="10">
        <f t="shared" si="6"/>
        <v>10</v>
      </c>
      <c r="H18" s="11">
        <v>1</v>
      </c>
      <c r="I18" s="11">
        <f t="shared" si="0"/>
        <v>34</v>
      </c>
      <c r="J18" s="12">
        <v>1</v>
      </c>
      <c r="K18" s="12">
        <f t="shared" si="1"/>
        <v>56</v>
      </c>
      <c r="L18" s="1">
        <f t="shared" si="2"/>
        <v>14</v>
      </c>
      <c r="M18" s="1">
        <f t="shared" si="3"/>
        <v>308</v>
      </c>
      <c r="N18" s="30">
        <v>2.08</v>
      </c>
      <c r="O18" s="33">
        <f t="shared" si="4"/>
        <v>640.64</v>
      </c>
    </row>
    <row r="19" spans="1:15" s="3" customFormat="1">
      <c r="A19" s="1">
        <f t="shared" si="5"/>
        <v>16</v>
      </c>
      <c r="B19" s="6" t="s">
        <v>238</v>
      </c>
      <c r="C19" s="6"/>
      <c r="D19" s="1">
        <v>1</v>
      </c>
      <c r="E19" s="9">
        <v>10</v>
      </c>
      <c r="F19" s="10">
        <v>5</v>
      </c>
      <c r="G19" s="10">
        <f t="shared" si="6"/>
        <v>25</v>
      </c>
      <c r="H19" s="11">
        <v>2</v>
      </c>
      <c r="I19" s="11">
        <f t="shared" si="0"/>
        <v>68</v>
      </c>
      <c r="J19" s="12">
        <v>2</v>
      </c>
      <c r="K19" s="12">
        <f t="shared" si="1"/>
        <v>112</v>
      </c>
      <c r="L19" s="1">
        <f t="shared" si="2"/>
        <v>19</v>
      </c>
      <c r="M19" s="1">
        <f t="shared" si="3"/>
        <v>418</v>
      </c>
      <c r="N19" s="30">
        <v>0.86</v>
      </c>
      <c r="O19" s="33">
        <f t="shared" si="4"/>
        <v>359.48</v>
      </c>
    </row>
    <row r="20" spans="1:15" s="3" customFormat="1">
      <c r="A20" s="1">
        <f t="shared" si="5"/>
        <v>17</v>
      </c>
      <c r="B20" s="6" t="s">
        <v>239</v>
      </c>
      <c r="C20" s="6"/>
      <c r="D20" s="1">
        <v>1</v>
      </c>
      <c r="E20" s="9">
        <v>30</v>
      </c>
      <c r="F20" s="10">
        <v>5</v>
      </c>
      <c r="G20" s="10">
        <f t="shared" si="6"/>
        <v>25</v>
      </c>
      <c r="H20" s="11">
        <v>3</v>
      </c>
      <c r="I20" s="11">
        <f t="shared" si="0"/>
        <v>102</v>
      </c>
      <c r="J20" s="12">
        <v>2</v>
      </c>
      <c r="K20" s="12">
        <f t="shared" si="1"/>
        <v>112</v>
      </c>
      <c r="L20" s="1">
        <f t="shared" si="2"/>
        <v>40</v>
      </c>
      <c r="M20" s="1">
        <f t="shared" si="3"/>
        <v>880</v>
      </c>
      <c r="N20" s="30">
        <v>2.17</v>
      </c>
      <c r="O20" s="33">
        <f t="shared" si="4"/>
        <v>1909.6</v>
      </c>
    </row>
    <row r="21" spans="1:15" s="3" customFormat="1">
      <c r="A21" s="1">
        <f t="shared" si="5"/>
        <v>18</v>
      </c>
      <c r="B21" s="6" t="s">
        <v>240</v>
      </c>
      <c r="C21" s="6"/>
      <c r="D21" s="1">
        <v>100</v>
      </c>
      <c r="E21" s="9">
        <v>2</v>
      </c>
      <c r="F21" s="10">
        <v>0.5</v>
      </c>
      <c r="G21" s="10">
        <f t="shared" si="6"/>
        <v>2.5</v>
      </c>
      <c r="H21" s="11">
        <v>0.5</v>
      </c>
      <c r="I21" s="11">
        <f t="shared" si="0"/>
        <v>17</v>
      </c>
      <c r="J21" s="12">
        <v>0.5</v>
      </c>
      <c r="K21" s="12">
        <f t="shared" si="1"/>
        <v>28</v>
      </c>
      <c r="L21" s="1">
        <f t="shared" si="2"/>
        <v>3.5</v>
      </c>
      <c r="M21" s="1">
        <f t="shared" si="3"/>
        <v>77</v>
      </c>
      <c r="N21" s="30">
        <v>10.91</v>
      </c>
      <c r="O21" s="33">
        <f t="shared" si="4"/>
        <v>840.07</v>
      </c>
    </row>
    <row r="22" spans="1:15" s="3" customFormat="1" ht="29.5">
      <c r="A22" s="1">
        <f t="shared" si="5"/>
        <v>19</v>
      </c>
      <c r="B22" s="6" t="s">
        <v>241</v>
      </c>
      <c r="C22" s="6"/>
      <c r="D22" s="1">
        <v>100</v>
      </c>
      <c r="E22" s="9">
        <v>2</v>
      </c>
      <c r="F22" s="10">
        <v>0.5</v>
      </c>
      <c r="G22" s="10">
        <f t="shared" si="6"/>
        <v>2.5</v>
      </c>
      <c r="H22" s="11">
        <v>0.5</v>
      </c>
      <c r="I22" s="11">
        <f t="shared" si="0"/>
        <v>17</v>
      </c>
      <c r="J22" s="12">
        <v>0.5</v>
      </c>
      <c r="K22" s="12">
        <f t="shared" si="1"/>
        <v>28</v>
      </c>
      <c r="L22" s="1">
        <f t="shared" si="2"/>
        <v>3.5</v>
      </c>
      <c r="M22" s="1">
        <f t="shared" si="3"/>
        <v>77</v>
      </c>
      <c r="N22" s="30">
        <v>10</v>
      </c>
      <c r="O22" s="33">
        <f t="shared" si="4"/>
        <v>770</v>
      </c>
    </row>
    <row r="23" spans="1:15" s="3" customFormat="1">
      <c r="A23" s="1">
        <f t="shared" si="5"/>
        <v>20</v>
      </c>
      <c r="B23" s="6" t="s">
        <v>242</v>
      </c>
      <c r="C23" s="6"/>
      <c r="D23" s="1">
        <v>100</v>
      </c>
      <c r="E23" s="9">
        <v>2</v>
      </c>
      <c r="F23" s="10">
        <v>0.5</v>
      </c>
      <c r="G23" s="10">
        <f t="shared" si="6"/>
        <v>2.5</v>
      </c>
      <c r="H23" s="11">
        <v>0.5</v>
      </c>
      <c r="I23" s="11">
        <f t="shared" si="0"/>
        <v>17</v>
      </c>
      <c r="J23" s="12">
        <v>0.5</v>
      </c>
      <c r="K23" s="12">
        <f t="shared" si="1"/>
        <v>28</v>
      </c>
      <c r="L23" s="1">
        <f t="shared" si="2"/>
        <v>3.5</v>
      </c>
      <c r="M23" s="1">
        <f t="shared" si="3"/>
        <v>77</v>
      </c>
      <c r="N23" s="30">
        <v>10.91</v>
      </c>
      <c r="O23" s="33">
        <f t="shared" si="4"/>
        <v>840.07</v>
      </c>
    </row>
    <row r="24" spans="1:15" s="3" customFormat="1">
      <c r="A24" s="1">
        <f t="shared" si="5"/>
        <v>21</v>
      </c>
      <c r="B24" s="6" t="s">
        <v>243</v>
      </c>
      <c r="C24" s="6"/>
      <c r="D24" s="1">
        <v>50</v>
      </c>
      <c r="E24" s="9">
        <v>5</v>
      </c>
      <c r="F24" s="10">
        <v>0.5</v>
      </c>
      <c r="G24" s="10">
        <f t="shared" si="6"/>
        <v>2.5</v>
      </c>
      <c r="H24" s="11">
        <v>0.5</v>
      </c>
      <c r="I24" s="11">
        <f t="shared" si="0"/>
        <v>17</v>
      </c>
      <c r="J24" s="12">
        <v>0.5</v>
      </c>
      <c r="K24" s="12">
        <f t="shared" si="1"/>
        <v>28</v>
      </c>
      <c r="L24" s="1">
        <f t="shared" si="2"/>
        <v>6.5</v>
      </c>
      <c r="M24" s="1">
        <f t="shared" si="3"/>
        <v>143</v>
      </c>
      <c r="N24" s="30">
        <v>15.34</v>
      </c>
      <c r="O24" s="33">
        <f t="shared" si="4"/>
        <v>2193.62</v>
      </c>
    </row>
    <row r="25" spans="1:15" s="3" customFormat="1">
      <c r="A25" s="1">
        <f t="shared" si="5"/>
        <v>22</v>
      </c>
      <c r="B25" s="6" t="s">
        <v>244</v>
      </c>
      <c r="C25" s="6"/>
      <c r="D25" s="1">
        <v>50</v>
      </c>
      <c r="E25" s="9">
        <v>5</v>
      </c>
      <c r="F25" s="10">
        <v>0.5</v>
      </c>
      <c r="G25" s="10">
        <f t="shared" si="6"/>
        <v>2.5</v>
      </c>
      <c r="H25" s="11">
        <v>0.5</v>
      </c>
      <c r="I25" s="11">
        <f t="shared" si="0"/>
        <v>17</v>
      </c>
      <c r="J25" s="12">
        <v>0.5</v>
      </c>
      <c r="K25" s="12">
        <f t="shared" si="1"/>
        <v>28</v>
      </c>
      <c r="L25" s="1">
        <f t="shared" si="2"/>
        <v>6.5</v>
      </c>
      <c r="M25" s="1">
        <f t="shared" si="3"/>
        <v>143</v>
      </c>
      <c r="N25" s="30">
        <v>15.34</v>
      </c>
      <c r="O25" s="33">
        <f t="shared" si="4"/>
        <v>2193.62</v>
      </c>
    </row>
    <row r="26" spans="1:15" s="3" customFormat="1">
      <c r="A26" s="1">
        <f t="shared" si="5"/>
        <v>23</v>
      </c>
      <c r="B26" s="6" t="s">
        <v>245</v>
      </c>
      <c r="C26" s="6"/>
      <c r="D26" s="1">
        <v>50</v>
      </c>
      <c r="E26" s="9">
        <v>5</v>
      </c>
      <c r="F26" s="10">
        <v>0.5</v>
      </c>
      <c r="G26" s="10">
        <f t="shared" si="6"/>
        <v>2.5</v>
      </c>
      <c r="H26" s="11">
        <v>0.5</v>
      </c>
      <c r="I26" s="11">
        <f t="shared" si="0"/>
        <v>17</v>
      </c>
      <c r="J26" s="12">
        <v>0.5</v>
      </c>
      <c r="K26" s="12">
        <f t="shared" si="1"/>
        <v>28</v>
      </c>
      <c r="L26" s="1">
        <f t="shared" si="2"/>
        <v>6.5</v>
      </c>
      <c r="M26" s="1">
        <f t="shared" si="3"/>
        <v>143</v>
      </c>
      <c r="N26" s="30">
        <v>14.4</v>
      </c>
      <c r="O26" s="33">
        <f t="shared" si="4"/>
        <v>2059.2000000000003</v>
      </c>
    </row>
    <row r="27" spans="1:15" s="3" customFormat="1">
      <c r="A27" s="1">
        <f t="shared" si="5"/>
        <v>24</v>
      </c>
      <c r="B27" s="6" t="s">
        <v>246</v>
      </c>
      <c r="C27" s="6"/>
      <c r="D27" s="1">
        <v>1</v>
      </c>
      <c r="E27" s="9">
        <v>5</v>
      </c>
      <c r="F27" s="10">
        <v>5</v>
      </c>
      <c r="G27" s="10">
        <f t="shared" si="6"/>
        <v>25</v>
      </c>
      <c r="H27" s="11">
        <v>0.5</v>
      </c>
      <c r="I27" s="11">
        <f t="shared" si="0"/>
        <v>17</v>
      </c>
      <c r="J27" s="12"/>
      <c r="K27" s="12">
        <f t="shared" si="1"/>
        <v>0</v>
      </c>
      <c r="L27" s="1">
        <f t="shared" si="2"/>
        <v>10.5</v>
      </c>
      <c r="M27" s="1">
        <f t="shared" si="3"/>
        <v>231</v>
      </c>
      <c r="N27" s="30">
        <v>5.85</v>
      </c>
      <c r="O27" s="33">
        <f t="shared" si="4"/>
        <v>1351.35</v>
      </c>
    </row>
    <row r="28" spans="1:15" s="3" customFormat="1" ht="42" customHeight="1">
      <c r="A28" s="1">
        <f t="shared" si="5"/>
        <v>25</v>
      </c>
      <c r="B28" s="6" t="s">
        <v>247</v>
      </c>
      <c r="C28" s="6"/>
      <c r="D28" s="1">
        <v>1</v>
      </c>
      <c r="E28" s="9">
        <v>5</v>
      </c>
      <c r="F28" s="10">
        <v>2</v>
      </c>
      <c r="G28" s="10">
        <f t="shared" si="6"/>
        <v>10</v>
      </c>
      <c r="H28" s="11">
        <v>0.5</v>
      </c>
      <c r="I28" s="11">
        <f t="shared" si="0"/>
        <v>17</v>
      </c>
      <c r="J28" s="12">
        <v>1</v>
      </c>
      <c r="K28" s="12">
        <f t="shared" si="1"/>
        <v>56</v>
      </c>
      <c r="L28" s="1">
        <f t="shared" si="2"/>
        <v>8.5</v>
      </c>
      <c r="M28" s="1">
        <f t="shared" si="3"/>
        <v>187</v>
      </c>
      <c r="N28" s="30"/>
      <c r="O28" s="33">
        <f t="shared" si="4"/>
        <v>0</v>
      </c>
    </row>
    <row r="29" spans="1:15" s="3" customFormat="1">
      <c r="A29" s="1">
        <f t="shared" si="5"/>
        <v>26</v>
      </c>
      <c r="B29" s="6" t="s">
        <v>248</v>
      </c>
      <c r="C29" s="6"/>
      <c r="D29" s="1">
        <v>5</v>
      </c>
      <c r="E29" s="9">
        <v>50</v>
      </c>
      <c r="F29" s="10">
        <v>1</v>
      </c>
      <c r="G29" s="10">
        <f t="shared" si="6"/>
        <v>5</v>
      </c>
      <c r="H29" s="11">
        <v>0.2</v>
      </c>
      <c r="I29" s="11">
        <f t="shared" si="0"/>
        <v>6.8000000000000007</v>
      </c>
      <c r="J29" s="12">
        <v>1</v>
      </c>
      <c r="K29" s="12">
        <f t="shared" si="1"/>
        <v>56</v>
      </c>
      <c r="L29" s="1">
        <f t="shared" si="2"/>
        <v>52.2</v>
      </c>
      <c r="M29" s="1">
        <f t="shared" si="3"/>
        <v>1148.4000000000001</v>
      </c>
      <c r="N29" s="30">
        <v>0.25</v>
      </c>
      <c r="O29" s="33">
        <f t="shared" si="4"/>
        <v>287.10000000000002</v>
      </c>
    </row>
    <row r="30" spans="1:15" s="3" customFormat="1">
      <c r="A30" s="1">
        <f t="shared" si="5"/>
        <v>27</v>
      </c>
      <c r="B30" s="6" t="s">
        <v>249</v>
      </c>
      <c r="C30" s="6"/>
      <c r="D30" s="1"/>
      <c r="E30" s="9">
        <v>5</v>
      </c>
      <c r="F30" s="10">
        <v>5</v>
      </c>
      <c r="G30" s="10">
        <f t="shared" si="6"/>
        <v>25</v>
      </c>
      <c r="H30" s="11"/>
      <c r="I30" s="11">
        <f t="shared" si="0"/>
        <v>0</v>
      </c>
      <c r="J30" s="12">
        <v>10</v>
      </c>
      <c r="K30" s="12">
        <f t="shared" si="1"/>
        <v>560</v>
      </c>
      <c r="L30" s="1">
        <f t="shared" si="2"/>
        <v>20</v>
      </c>
      <c r="M30" s="1">
        <f t="shared" si="3"/>
        <v>440</v>
      </c>
      <c r="N30" s="30"/>
      <c r="O30" s="33">
        <f t="shared" si="4"/>
        <v>0</v>
      </c>
    </row>
    <row r="31" spans="1:15" s="3" customFormat="1" ht="29.5">
      <c r="A31" s="1">
        <f t="shared" si="5"/>
        <v>28</v>
      </c>
      <c r="B31" s="6" t="s">
        <v>250</v>
      </c>
      <c r="C31" s="6"/>
      <c r="D31" s="1">
        <v>10</v>
      </c>
      <c r="E31" s="9">
        <v>20</v>
      </c>
      <c r="F31" s="10">
        <v>7</v>
      </c>
      <c r="G31" s="10">
        <f t="shared" si="6"/>
        <v>35</v>
      </c>
      <c r="H31" s="11">
        <v>1</v>
      </c>
      <c r="I31" s="11">
        <f t="shared" si="0"/>
        <v>34</v>
      </c>
      <c r="J31" s="12"/>
      <c r="K31" s="12">
        <f t="shared" si="1"/>
        <v>0</v>
      </c>
      <c r="L31" s="1">
        <f t="shared" si="2"/>
        <v>28</v>
      </c>
      <c r="M31" s="1">
        <f t="shared" si="3"/>
        <v>616</v>
      </c>
      <c r="N31" s="30">
        <v>6.77</v>
      </c>
      <c r="O31" s="33">
        <f t="shared" si="4"/>
        <v>4170.32</v>
      </c>
    </row>
    <row r="32" spans="1:15" s="3" customFormat="1" ht="29.5">
      <c r="A32" s="1">
        <f t="shared" si="5"/>
        <v>29</v>
      </c>
      <c r="B32" s="6" t="s">
        <v>251</v>
      </c>
      <c r="C32" s="6"/>
      <c r="D32" s="1">
        <v>10</v>
      </c>
      <c r="E32" s="9">
        <v>15</v>
      </c>
      <c r="F32" s="10">
        <v>7</v>
      </c>
      <c r="G32" s="10">
        <f t="shared" si="6"/>
        <v>35</v>
      </c>
      <c r="H32" s="11">
        <v>1</v>
      </c>
      <c r="I32" s="11">
        <f t="shared" si="0"/>
        <v>34</v>
      </c>
      <c r="J32" s="12"/>
      <c r="K32" s="12">
        <f t="shared" si="1"/>
        <v>0</v>
      </c>
      <c r="L32" s="1">
        <f t="shared" si="2"/>
        <v>23</v>
      </c>
      <c r="M32" s="1">
        <f t="shared" si="3"/>
        <v>506</v>
      </c>
      <c r="N32" s="30">
        <v>9.14</v>
      </c>
      <c r="O32" s="33">
        <f t="shared" si="4"/>
        <v>4624.84</v>
      </c>
    </row>
    <row r="33" spans="1:15" s="3" customFormat="1">
      <c r="A33" s="1">
        <f t="shared" si="5"/>
        <v>30</v>
      </c>
      <c r="B33" s="6" t="s">
        <v>252</v>
      </c>
      <c r="C33" s="6"/>
      <c r="D33" s="1">
        <v>100</v>
      </c>
      <c r="E33" s="9">
        <v>5</v>
      </c>
      <c r="F33" s="10">
        <v>1</v>
      </c>
      <c r="G33" s="10">
        <f t="shared" si="6"/>
        <v>5</v>
      </c>
      <c r="H33" s="11"/>
      <c r="I33" s="11">
        <f t="shared" si="0"/>
        <v>0</v>
      </c>
      <c r="J33" s="12"/>
      <c r="K33" s="12">
        <f t="shared" si="1"/>
        <v>0</v>
      </c>
      <c r="L33" s="1">
        <f t="shared" si="2"/>
        <v>6</v>
      </c>
      <c r="M33" s="1">
        <f t="shared" si="3"/>
        <v>132</v>
      </c>
      <c r="N33" s="30">
        <v>4.2</v>
      </c>
      <c r="O33" s="33">
        <f t="shared" si="4"/>
        <v>554.4</v>
      </c>
    </row>
    <row r="34" spans="1:15" s="3" customFormat="1">
      <c r="A34" s="1">
        <f t="shared" si="5"/>
        <v>31</v>
      </c>
      <c r="B34" s="6" t="s">
        <v>253</v>
      </c>
      <c r="C34" s="6"/>
      <c r="D34" s="1">
        <v>100</v>
      </c>
      <c r="E34" s="9">
        <v>5</v>
      </c>
      <c r="F34" s="10">
        <v>1</v>
      </c>
      <c r="G34" s="10">
        <f t="shared" si="6"/>
        <v>5</v>
      </c>
      <c r="H34" s="11"/>
      <c r="I34" s="11">
        <f t="shared" si="0"/>
        <v>0</v>
      </c>
      <c r="J34" s="12"/>
      <c r="K34" s="12">
        <f t="shared" si="1"/>
        <v>0</v>
      </c>
      <c r="L34" s="1">
        <f t="shared" si="2"/>
        <v>6</v>
      </c>
      <c r="M34" s="1">
        <f t="shared" si="3"/>
        <v>132</v>
      </c>
      <c r="N34" s="30">
        <v>3.73</v>
      </c>
      <c r="O34" s="33">
        <f t="shared" si="4"/>
        <v>492.36</v>
      </c>
    </row>
    <row r="35" spans="1:15" s="3" customFormat="1">
      <c r="A35" s="1">
        <f t="shared" si="5"/>
        <v>32</v>
      </c>
      <c r="B35" s="6" t="s">
        <v>254</v>
      </c>
      <c r="C35" s="6"/>
      <c r="D35" s="1">
        <v>1</v>
      </c>
      <c r="E35" s="9">
        <v>10</v>
      </c>
      <c r="F35" s="10">
        <v>5</v>
      </c>
      <c r="G35" s="10">
        <f t="shared" si="6"/>
        <v>25</v>
      </c>
      <c r="H35" s="11"/>
      <c r="I35" s="11">
        <f t="shared" si="0"/>
        <v>0</v>
      </c>
      <c r="J35" s="12"/>
      <c r="K35" s="12">
        <f t="shared" si="1"/>
        <v>0</v>
      </c>
      <c r="L35" s="1">
        <f t="shared" si="2"/>
        <v>15</v>
      </c>
      <c r="M35" s="1">
        <f t="shared" si="3"/>
        <v>330</v>
      </c>
      <c r="N35" s="30">
        <v>0.15</v>
      </c>
      <c r="O35" s="33">
        <f t="shared" si="4"/>
        <v>49.5</v>
      </c>
    </row>
    <row r="36" spans="1:15" s="3" customFormat="1">
      <c r="A36" s="1">
        <f t="shared" si="5"/>
        <v>33</v>
      </c>
      <c r="B36" s="6" t="s">
        <v>255</v>
      </c>
      <c r="C36" s="6"/>
      <c r="D36" s="1">
        <v>1</v>
      </c>
      <c r="E36" s="9">
        <v>10</v>
      </c>
      <c r="F36" s="10">
        <v>5</v>
      </c>
      <c r="G36" s="10">
        <f t="shared" si="6"/>
        <v>25</v>
      </c>
      <c r="H36" s="11"/>
      <c r="I36" s="11">
        <f t="shared" si="0"/>
        <v>0</v>
      </c>
      <c r="J36" s="12"/>
      <c r="K36" s="12">
        <f t="shared" si="1"/>
        <v>0</v>
      </c>
      <c r="L36" s="1">
        <f t="shared" si="2"/>
        <v>15</v>
      </c>
      <c r="M36" s="1">
        <f t="shared" si="3"/>
        <v>330</v>
      </c>
      <c r="N36" s="30">
        <v>0.1</v>
      </c>
      <c r="O36" s="33">
        <f t="shared" si="4"/>
        <v>33</v>
      </c>
    </row>
    <row r="37" spans="1:15" s="3" customFormat="1">
      <c r="A37" s="1">
        <f t="shared" si="5"/>
        <v>34</v>
      </c>
      <c r="B37" s="6" t="s">
        <v>256</v>
      </c>
      <c r="C37" s="6"/>
      <c r="D37" s="1">
        <v>1</v>
      </c>
      <c r="E37" s="9">
        <v>10</v>
      </c>
      <c r="F37" s="10">
        <v>5</v>
      </c>
      <c r="G37" s="10">
        <f t="shared" si="6"/>
        <v>25</v>
      </c>
      <c r="H37" s="11"/>
      <c r="I37" s="11">
        <f t="shared" si="0"/>
        <v>0</v>
      </c>
      <c r="J37" s="12"/>
      <c r="K37" s="12">
        <f t="shared" si="1"/>
        <v>0</v>
      </c>
      <c r="L37" s="1">
        <f t="shared" ref="L37:L82" si="7">E37+F37+H37+J37</f>
        <v>15</v>
      </c>
      <c r="M37" s="1">
        <f t="shared" si="3"/>
        <v>330</v>
      </c>
      <c r="N37" s="30">
        <v>0.14000000000000001</v>
      </c>
      <c r="O37" s="33">
        <f t="shared" si="4"/>
        <v>46.2</v>
      </c>
    </row>
    <row r="38" spans="1:15" s="3" customFormat="1">
      <c r="A38" s="1">
        <f t="shared" si="5"/>
        <v>35</v>
      </c>
      <c r="B38" s="6" t="s">
        <v>257</v>
      </c>
      <c r="C38" s="6"/>
      <c r="D38" s="1">
        <v>12</v>
      </c>
      <c r="E38" s="9">
        <v>0.4</v>
      </c>
      <c r="F38" s="10">
        <v>0.2</v>
      </c>
      <c r="G38" s="10">
        <f t="shared" si="6"/>
        <v>1</v>
      </c>
      <c r="H38" s="11"/>
      <c r="I38" s="11">
        <f t="shared" si="0"/>
        <v>0</v>
      </c>
      <c r="J38" s="12"/>
      <c r="K38" s="12">
        <f t="shared" si="1"/>
        <v>0</v>
      </c>
      <c r="L38" s="1">
        <f t="shared" si="7"/>
        <v>0.60000000000000009</v>
      </c>
      <c r="M38" s="1">
        <f t="shared" si="3"/>
        <v>13.200000000000003</v>
      </c>
      <c r="N38" s="30">
        <v>3.9</v>
      </c>
      <c r="O38" s="33">
        <f t="shared" si="4"/>
        <v>51.480000000000011</v>
      </c>
    </row>
    <row r="39" spans="1:15" s="3" customFormat="1">
      <c r="A39" s="1">
        <f t="shared" si="5"/>
        <v>36</v>
      </c>
      <c r="B39" s="6" t="s">
        <v>258</v>
      </c>
      <c r="C39" s="6"/>
      <c r="D39" s="1">
        <v>100</v>
      </c>
      <c r="E39" s="9">
        <v>2</v>
      </c>
      <c r="F39" s="10">
        <v>1</v>
      </c>
      <c r="G39" s="10">
        <f t="shared" si="6"/>
        <v>5</v>
      </c>
      <c r="H39" s="11">
        <v>0.25</v>
      </c>
      <c r="I39" s="11">
        <f t="shared" si="0"/>
        <v>8.5</v>
      </c>
      <c r="J39" s="12">
        <v>0.25</v>
      </c>
      <c r="K39" s="12">
        <f t="shared" si="1"/>
        <v>14</v>
      </c>
      <c r="L39" s="1">
        <f t="shared" si="7"/>
        <v>3.5</v>
      </c>
      <c r="M39" s="1">
        <f t="shared" si="3"/>
        <v>77</v>
      </c>
      <c r="N39" s="30">
        <v>3.25</v>
      </c>
      <c r="O39" s="33">
        <f t="shared" si="4"/>
        <v>250.25</v>
      </c>
    </row>
    <row r="40" spans="1:15" s="3" customFormat="1">
      <c r="A40" s="1">
        <f t="shared" si="5"/>
        <v>37</v>
      </c>
      <c r="B40" s="6" t="s">
        <v>259</v>
      </c>
      <c r="C40" s="6"/>
      <c r="D40" s="1"/>
      <c r="E40" s="9">
        <v>10</v>
      </c>
      <c r="F40" s="10">
        <v>5</v>
      </c>
      <c r="G40" s="10">
        <f t="shared" si="6"/>
        <v>25</v>
      </c>
      <c r="H40" s="11">
        <v>5</v>
      </c>
      <c r="I40" s="11">
        <f t="shared" si="0"/>
        <v>170</v>
      </c>
      <c r="J40" s="12"/>
      <c r="K40" s="12">
        <f t="shared" si="1"/>
        <v>0</v>
      </c>
      <c r="L40" s="1">
        <f t="shared" si="7"/>
        <v>20</v>
      </c>
      <c r="M40" s="1">
        <f t="shared" si="3"/>
        <v>440</v>
      </c>
      <c r="N40" s="30"/>
      <c r="O40" s="33">
        <f t="shared" si="4"/>
        <v>0</v>
      </c>
    </row>
    <row r="41" spans="1:15" s="3" customFormat="1" ht="29.5">
      <c r="A41" s="1">
        <f t="shared" si="5"/>
        <v>38</v>
      </c>
      <c r="B41" s="6" t="s">
        <v>260</v>
      </c>
      <c r="C41" s="6"/>
      <c r="D41" s="1">
        <v>12</v>
      </c>
      <c r="E41" s="9">
        <v>5</v>
      </c>
      <c r="F41" s="10">
        <v>1.5</v>
      </c>
      <c r="G41" s="10">
        <f t="shared" si="6"/>
        <v>7.5</v>
      </c>
      <c r="H41" s="11">
        <v>0.5</v>
      </c>
      <c r="I41" s="11">
        <f t="shared" si="0"/>
        <v>17</v>
      </c>
      <c r="J41" s="12">
        <v>0.5</v>
      </c>
      <c r="K41" s="12">
        <f t="shared" si="1"/>
        <v>28</v>
      </c>
      <c r="L41" s="1">
        <f t="shared" si="7"/>
        <v>7.5</v>
      </c>
      <c r="M41" s="1">
        <f t="shared" si="3"/>
        <v>165</v>
      </c>
      <c r="N41" s="30">
        <v>18</v>
      </c>
      <c r="O41" s="33">
        <f t="shared" si="4"/>
        <v>2970</v>
      </c>
    </row>
    <row r="42" spans="1:15" s="3" customFormat="1" ht="29.5">
      <c r="A42" s="1">
        <f t="shared" si="5"/>
        <v>39</v>
      </c>
      <c r="B42" s="6" t="s">
        <v>261</v>
      </c>
      <c r="C42" s="6"/>
      <c r="D42" s="1">
        <v>12</v>
      </c>
      <c r="E42" s="9">
        <v>5</v>
      </c>
      <c r="F42" s="10">
        <v>1.5</v>
      </c>
      <c r="G42" s="10">
        <f t="shared" si="6"/>
        <v>7.5</v>
      </c>
      <c r="H42" s="11">
        <v>0.5</v>
      </c>
      <c r="I42" s="11">
        <f t="shared" si="0"/>
        <v>17</v>
      </c>
      <c r="J42" s="12">
        <v>0.5</v>
      </c>
      <c r="K42" s="12">
        <f t="shared" si="1"/>
        <v>28</v>
      </c>
      <c r="L42" s="1">
        <f t="shared" si="7"/>
        <v>7.5</v>
      </c>
      <c r="M42" s="1">
        <f t="shared" si="3"/>
        <v>165</v>
      </c>
      <c r="N42" s="30">
        <v>18</v>
      </c>
      <c r="O42" s="33">
        <f t="shared" si="4"/>
        <v>2970</v>
      </c>
    </row>
    <row r="43" spans="1:15" s="3" customFormat="1" ht="29.5">
      <c r="A43" s="1">
        <f t="shared" si="5"/>
        <v>40</v>
      </c>
      <c r="B43" s="6" t="s">
        <v>262</v>
      </c>
      <c r="C43" s="6"/>
      <c r="D43" s="1">
        <v>12</v>
      </c>
      <c r="E43" s="9">
        <v>5</v>
      </c>
      <c r="F43" s="10">
        <v>1.5</v>
      </c>
      <c r="G43" s="10">
        <f t="shared" si="6"/>
        <v>7.5</v>
      </c>
      <c r="H43" s="11">
        <v>0.5</v>
      </c>
      <c r="I43" s="11">
        <f t="shared" si="0"/>
        <v>17</v>
      </c>
      <c r="J43" s="12">
        <v>0.5</v>
      </c>
      <c r="K43" s="12">
        <f t="shared" si="1"/>
        <v>28</v>
      </c>
      <c r="L43" s="1">
        <f t="shared" si="7"/>
        <v>7.5</v>
      </c>
      <c r="M43" s="1">
        <f t="shared" si="3"/>
        <v>165</v>
      </c>
      <c r="N43" s="30">
        <v>18</v>
      </c>
      <c r="O43" s="33">
        <f t="shared" si="4"/>
        <v>2970</v>
      </c>
    </row>
    <row r="44" spans="1:15" s="3" customFormat="1">
      <c r="A44" s="1">
        <f t="shared" si="5"/>
        <v>41</v>
      </c>
      <c r="B44" s="6" t="s">
        <v>263</v>
      </c>
      <c r="C44" s="6"/>
      <c r="D44" s="1">
        <v>100</v>
      </c>
      <c r="E44" s="9">
        <v>3</v>
      </c>
      <c r="F44" s="10">
        <v>1</v>
      </c>
      <c r="G44" s="10">
        <f t="shared" si="6"/>
        <v>5</v>
      </c>
      <c r="H44" s="11">
        <v>0.5</v>
      </c>
      <c r="I44" s="11">
        <f t="shared" si="0"/>
        <v>17</v>
      </c>
      <c r="J44" s="12">
        <v>0.5</v>
      </c>
      <c r="K44" s="12">
        <f t="shared" si="1"/>
        <v>28</v>
      </c>
      <c r="L44" s="1">
        <f t="shared" si="7"/>
        <v>5</v>
      </c>
      <c r="M44" s="1">
        <f t="shared" si="3"/>
        <v>110</v>
      </c>
      <c r="N44" s="30">
        <v>13.76</v>
      </c>
      <c r="O44" s="33">
        <f t="shared" si="4"/>
        <v>1513.6</v>
      </c>
    </row>
    <row r="45" spans="1:15" s="3" customFormat="1">
      <c r="A45" s="1">
        <f t="shared" si="5"/>
        <v>42</v>
      </c>
      <c r="B45" s="6" t="s">
        <v>264</v>
      </c>
      <c r="C45" s="6"/>
      <c r="D45" s="1">
        <v>100</v>
      </c>
      <c r="E45" s="9">
        <v>3</v>
      </c>
      <c r="F45" s="10">
        <v>1</v>
      </c>
      <c r="G45" s="10">
        <f t="shared" si="6"/>
        <v>5</v>
      </c>
      <c r="H45" s="11">
        <v>0.5</v>
      </c>
      <c r="I45" s="11">
        <f t="shared" si="0"/>
        <v>17</v>
      </c>
      <c r="J45" s="12">
        <v>0.5</v>
      </c>
      <c r="K45" s="12">
        <f t="shared" si="1"/>
        <v>28</v>
      </c>
      <c r="L45" s="1">
        <f t="shared" si="7"/>
        <v>5</v>
      </c>
      <c r="M45" s="1">
        <f t="shared" si="3"/>
        <v>110</v>
      </c>
      <c r="N45" s="30">
        <v>4.88</v>
      </c>
      <c r="O45" s="33">
        <f t="shared" si="4"/>
        <v>536.79999999999995</v>
      </c>
    </row>
    <row r="46" spans="1:15" s="3" customFormat="1" ht="29.5">
      <c r="A46" s="1">
        <f t="shared" si="5"/>
        <v>43</v>
      </c>
      <c r="B46" s="6" t="s">
        <v>265</v>
      </c>
      <c r="C46" s="6"/>
      <c r="D46" s="1">
        <v>100</v>
      </c>
      <c r="E46" s="9">
        <v>2</v>
      </c>
      <c r="F46" s="10">
        <v>1</v>
      </c>
      <c r="G46" s="10">
        <f t="shared" si="6"/>
        <v>5</v>
      </c>
      <c r="H46" s="11">
        <v>1</v>
      </c>
      <c r="I46" s="11">
        <f t="shared" si="0"/>
        <v>34</v>
      </c>
      <c r="J46" s="12">
        <v>0.5</v>
      </c>
      <c r="K46" s="12">
        <f t="shared" si="1"/>
        <v>28</v>
      </c>
      <c r="L46" s="1">
        <f t="shared" si="7"/>
        <v>4.5</v>
      </c>
      <c r="M46" s="1">
        <f t="shared" si="3"/>
        <v>99</v>
      </c>
      <c r="N46" s="30">
        <v>3.91</v>
      </c>
      <c r="O46" s="33">
        <f t="shared" si="4"/>
        <v>387.09000000000003</v>
      </c>
    </row>
    <row r="47" spans="1:15" s="3" customFormat="1" ht="29.5">
      <c r="A47" s="1">
        <f t="shared" si="5"/>
        <v>44</v>
      </c>
      <c r="B47" s="6" t="s">
        <v>266</v>
      </c>
      <c r="C47" s="6"/>
      <c r="D47" s="1">
        <v>100</v>
      </c>
      <c r="E47" s="9">
        <v>2</v>
      </c>
      <c r="F47" s="10">
        <v>1</v>
      </c>
      <c r="G47" s="10">
        <f t="shared" si="6"/>
        <v>5</v>
      </c>
      <c r="H47" s="11">
        <v>1</v>
      </c>
      <c r="I47" s="11">
        <f t="shared" si="0"/>
        <v>34</v>
      </c>
      <c r="J47" s="12">
        <v>0.5</v>
      </c>
      <c r="K47" s="12">
        <f t="shared" si="1"/>
        <v>28</v>
      </c>
      <c r="L47" s="1">
        <f t="shared" si="7"/>
        <v>4.5</v>
      </c>
      <c r="M47" s="1">
        <f t="shared" si="3"/>
        <v>99</v>
      </c>
      <c r="N47" s="30">
        <v>4.3600000000000003</v>
      </c>
      <c r="O47" s="33">
        <f t="shared" si="4"/>
        <v>431.64000000000004</v>
      </c>
    </row>
    <row r="48" spans="1:15" s="3" customFormat="1" ht="29.5">
      <c r="A48" s="1">
        <f t="shared" si="5"/>
        <v>45</v>
      </c>
      <c r="B48" s="6" t="s">
        <v>267</v>
      </c>
      <c r="C48" s="6"/>
      <c r="D48" s="1">
        <v>100</v>
      </c>
      <c r="E48" s="9">
        <v>2</v>
      </c>
      <c r="F48" s="10">
        <v>1</v>
      </c>
      <c r="G48" s="10">
        <f t="shared" si="6"/>
        <v>5</v>
      </c>
      <c r="H48" s="11"/>
      <c r="I48" s="11">
        <f t="shared" si="0"/>
        <v>0</v>
      </c>
      <c r="J48" s="12">
        <v>0.5</v>
      </c>
      <c r="K48" s="12">
        <f t="shared" si="1"/>
        <v>28</v>
      </c>
      <c r="L48" s="1">
        <f t="shared" si="7"/>
        <v>3.5</v>
      </c>
      <c r="M48" s="1">
        <f t="shared" si="3"/>
        <v>77</v>
      </c>
      <c r="N48" s="30">
        <v>4.5</v>
      </c>
      <c r="O48" s="33">
        <f t="shared" si="4"/>
        <v>346.5</v>
      </c>
    </row>
    <row r="49" spans="1:17" s="3" customFormat="1">
      <c r="A49" s="1">
        <f t="shared" si="5"/>
        <v>46</v>
      </c>
      <c r="B49" s="6" t="s">
        <v>268</v>
      </c>
      <c r="C49" s="6"/>
      <c r="D49" s="1">
        <v>50</v>
      </c>
      <c r="E49" s="9">
        <v>3</v>
      </c>
      <c r="F49" s="10">
        <v>1</v>
      </c>
      <c r="G49" s="10">
        <f t="shared" si="6"/>
        <v>5</v>
      </c>
      <c r="H49" s="11"/>
      <c r="I49" s="11">
        <f t="shared" si="0"/>
        <v>0</v>
      </c>
      <c r="J49" s="12">
        <v>0.5</v>
      </c>
      <c r="K49" s="12">
        <f t="shared" si="1"/>
        <v>28</v>
      </c>
      <c r="L49" s="1">
        <f t="shared" si="7"/>
        <v>4.5</v>
      </c>
      <c r="M49" s="1">
        <f t="shared" si="3"/>
        <v>99</v>
      </c>
      <c r="N49" s="30">
        <v>5.03</v>
      </c>
      <c r="O49" s="33">
        <f t="shared" si="4"/>
        <v>497.97</v>
      </c>
    </row>
    <row r="50" spans="1:17" s="3" customFormat="1" ht="29.5">
      <c r="A50" s="1">
        <f t="shared" si="5"/>
        <v>47</v>
      </c>
      <c r="B50" s="6" t="s">
        <v>269</v>
      </c>
      <c r="C50" s="6"/>
      <c r="D50" s="1">
        <v>100</v>
      </c>
      <c r="E50" s="9">
        <v>3</v>
      </c>
      <c r="F50" s="10">
        <v>1</v>
      </c>
      <c r="G50" s="10">
        <f t="shared" si="6"/>
        <v>5</v>
      </c>
      <c r="H50" s="11"/>
      <c r="I50" s="11">
        <f t="shared" si="0"/>
        <v>0</v>
      </c>
      <c r="J50" s="12"/>
      <c r="K50" s="12">
        <f>J50*56</f>
        <v>0</v>
      </c>
      <c r="L50" s="1">
        <f t="shared" si="7"/>
        <v>4</v>
      </c>
      <c r="M50" s="1">
        <f t="shared" si="3"/>
        <v>88</v>
      </c>
      <c r="N50" s="30">
        <v>1.25</v>
      </c>
      <c r="O50" s="33">
        <f t="shared" si="4"/>
        <v>110</v>
      </c>
    </row>
    <row r="51" spans="1:17" s="3" customFormat="1">
      <c r="A51" s="1">
        <f t="shared" si="5"/>
        <v>48</v>
      </c>
      <c r="B51" s="6" t="s">
        <v>270</v>
      </c>
      <c r="C51" s="6"/>
      <c r="D51" s="1">
        <v>5</v>
      </c>
      <c r="E51" s="9">
        <v>2</v>
      </c>
      <c r="F51" s="10">
        <v>1</v>
      </c>
      <c r="G51" s="10">
        <f t="shared" si="6"/>
        <v>5</v>
      </c>
      <c r="H51" s="11"/>
      <c r="I51" s="11">
        <f t="shared" si="0"/>
        <v>0</v>
      </c>
      <c r="J51" s="12"/>
      <c r="K51" s="12">
        <f t="shared" si="1"/>
        <v>0</v>
      </c>
      <c r="L51" s="1">
        <f t="shared" si="7"/>
        <v>3</v>
      </c>
      <c r="M51" s="1">
        <f t="shared" si="3"/>
        <v>66</v>
      </c>
      <c r="N51" s="30">
        <v>15.06</v>
      </c>
      <c r="O51" s="33">
        <f t="shared" si="4"/>
        <v>993.96</v>
      </c>
    </row>
    <row r="52" spans="1:17" s="3" customFormat="1" ht="29.5">
      <c r="A52" s="1">
        <f t="shared" si="5"/>
        <v>49</v>
      </c>
      <c r="B52" s="6" t="s">
        <v>271</v>
      </c>
      <c r="C52" s="6"/>
      <c r="D52" s="1">
        <v>25</v>
      </c>
      <c r="E52" s="9">
        <v>0.4</v>
      </c>
      <c r="F52" s="10">
        <v>0.2</v>
      </c>
      <c r="G52" s="10">
        <f t="shared" si="6"/>
        <v>1</v>
      </c>
      <c r="H52" s="11"/>
      <c r="I52" s="11">
        <f t="shared" si="0"/>
        <v>0</v>
      </c>
      <c r="J52" s="12"/>
      <c r="K52" s="12">
        <f t="shared" si="1"/>
        <v>0</v>
      </c>
      <c r="L52" s="1">
        <f t="shared" si="7"/>
        <v>0.60000000000000009</v>
      </c>
      <c r="M52" s="1">
        <f t="shared" si="3"/>
        <v>13.200000000000003</v>
      </c>
      <c r="N52" s="30">
        <v>13.64</v>
      </c>
      <c r="O52" s="33">
        <f t="shared" si="4"/>
        <v>180.04800000000006</v>
      </c>
    </row>
    <row r="53" spans="1:17" s="3" customFormat="1">
      <c r="A53" s="1">
        <f t="shared" si="5"/>
        <v>50</v>
      </c>
      <c r="B53" s="6" t="s">
        <v>272</v>
      </c>
      <c r="C53" s="6"/>
      <c r="D53" s="1">
        <v>6</v>
      </c>
      <c r="E53" s="9">
        <v>2</v>
      </c>
      <c r="F53" s="10">
        <v>1</v>
      </c>
      <c r="G53" s="10">
        <f t="shared" si="6"/>
        <v>5</v>
      </c>
      <c r="H53" s="11">
        <v>0.2</v>
      </c>
      <c r="I53" s="11">
        <f t="shared" si="0"/>
        <v>6.8000000000000007</v>
      </c>
      <c r="J53" s="12">
        <v>0.2</v>
      </c>
      <c r="K53" s="12">
        <f t="shared" si="1"/>
        <v>11.200000000000001</v>
      </c>
      <c r="L53" s="1">
        <f t="shared" si="7"/>
        <v>3.4000000000000004</v>
      </c>
      <c r="M53" s="1">
        <f t="shared" si="3"/>
        <v>74.800000000000011</v>
      </c>
      <c r="N53" s="30">
        <v>9</v>
      </c>
      <c r="O53" s="33">
        <f t="shared" si="4"/>
        <v>673.2</v>
      </c>
    </row>
    <row r="54" spans="1:17" s="3" customFormat="1">
      <c r="A54" s="1">
        <f t="shared" si="5"/>
        <v>51</v>
      </c>
      <c r="B54" s="6" t="s">
        <v>273</v>
      </c>
      <c r="C54" s="6"/>
      <c r="D54" s="1">
        <v>10</v>
      </c>
      <c r="E54" s="9">
        <v>2</v>
      </c>
      <c r="F54" s="10">
        <v>0.5</v>
      </c>
      <c r="G54" s="10">
        <f t="shared" si="6"/>
        <v>2.5</v>
      </c>
      <c r="H54" s="11">
        <v>0.5</v>
      </c>
      <c r="I54" s="11">
        <f t="shared" si="0"/>
        <v>17</v>
      </c>
      <c r="J54" s="12">
        <v>0.1</v>
      </c>
      <c r="K54" s="12">
        <f t="shared" si="1"/>
        <v>5.6000000000000005</v>
      </c>
      <c r="L54" s="1">
        <f t="shared" si="7"/>
        <v>3.1</v>
      </c>
      <c r="M54" s="1">
        <f t="shared" si="3"/>
        <v>68.2</v>
      </c>
      <c r="N54" s="30">
        <v>3.7</v>
      </c>
      <c r="O54" s="33">
        <f t="shared" si="4"/>
        <v>252.34000000000003</v>
      </c>
    </row>
    <row r="55" spans="1:17" s="3" customFormat="1">
      <c r="A55" s="1">
        <f t="shared" si="5"/>
        <v>52</v>
      </c>
      <c r="B55" s="6" t="s">
        <v>274</v>
      </c>
      <c r="C55" s="6"/>
      <c r="D55" s="1">
        <v>20</v>
      </c>
      <c r="E55" s="9">
        <v>1</v>
      </c>
      <c r="F55" s="10">
        <v>0.25</v>
      </c>
      <c r="G55" s="10">
        <f t="shared" si="6"/>
        <v>1.25</v>
      </c>
      <c r="H55" s="11">
        <v>0.25</v>
      </c>
      <c r="I55" s="11">
        <f t="shared" si="0"/>
        <v>8.5</v>
      </c>
      <c r="J55" s="12">
        <v>0.1</v>
      </c>
      <c r="K55" s="12">
        <f t="shared" si="1"/>
        <v>5.6000000000000005</v>
      </c>
      <c r="L55" s="1">
        <f t="shared" si="7"/>
        <v>1.6</v>
      </c>
      <c r="M55" s="1">
        <f t="shared" si="3"/>
        <v>35.200000000000003</v>
      </c>
      <c r="N55" s="30">
        <v>0.79</v>
      </c>
      <c r="O55" s="33">
        <f t="shared" si="4"/>
        <v>27.808000000000003</v>
      </c>
    </row>
    <row r="56" spans="1:17" s="3" customFormat="1">
      <c r="A56" s="1">
        <f t="shared" si="5"/>
        <v>53</v>
      </c>
      <c r="B56" s="6" t="s">
        <v>275</v>
      </c>
      <c r="C56" s="6"/>
      <c r="D56" s="1">
        <v>100</v>
      </c>
      <c r="E56" s="9">
        <v>1</v>
      </c>
      <c r="F56" s="10">
        <v>1</v>
      </c>
      <c r="G56" s="10">
        <f t="shared" si="6"/>
        <v>5</v>
      </c>
      <c r="H56" s="11">
        <v>0.3</v>
      </c>
      <c r="I56" s="11">
        <f t="shared" si="0"/>
        <v>10.199999999999999</v>
      </c>
      <c r="J56" s="12">
        <v>0.5</v>
      </c>
      <c r="K56" s="12">
        <f t="shared" si="1"/>
        <v>28</v>
      </c>
      <c r="L56" s="1">
        <f t="shared" si="7"/>
        <v>2.8</v>
      </c>
      <c r="M56" s="1">
        <f t="shared" si="3"/>
        <v>61.599999999999994</v>
      </c>
      <c r="N56" s="30">
        <v>4.3600000000000003</v>
      </c>
      <c r="O56" s="33">
        <f t="shared" si="4"/>
        <v>268.57600000000002</v>
      </c>
    </row>
    <row r="57" spans="1:17" s="3" customFormat="1">
      <c r="A57" s="31">
        <f t="shared" si="5"/>
        <v>54</v>
      </c>
      <c r="B57" s="6" t="s">
        <v>276</v>
      </c>
      <c r="C57" s="6"/>
      <c r="D57" s="1">
        <v>1</v>
      </c>
      <c r="E57" s="9">
        <v>3</v>
      </c>
      <c r="F57" s="10">
        <v>10</v>
      </c>
      <c r="G57" s="10">
        <f t="shared" si="6"/>
        <v>50</v>
      </c>
      <c r="H57" s="11">
        <v>2</v>
      </c>
      <c r="I57" s="11">
        <f t="shared" si="0"/>
        <v>68</v>
      </c>
      <c r="J57" s="12">
        <v>1</v>
      </c>
      <c r="K57" s="12">
        <f t="shared" si="1"/>
        <v>56</v>
      </c>
      <c r="L57" s="1">
        <f t="shared" si="7"/>
        <v>16</v>
      </c>
      <c r="M57" s="1">
        <f t="shared" si="3"/>
        <v>352</v>
      </c>
      <c r="N57" s="30">
        <v>0.4</v>
      </c>
      <c r="O57" s="33">
        <f t="shared" si="4"/>
        <v>140.80000000000001</v>
      </c>
    </row>
    <row r="58" spans="1:17" s="3" customFormat="1">
      <c r="A58" s="31">
        <f t="shared" si="5"/>
        <v>55</v>
      </c>
      <c r="B58" s="6" t="s">
        <v>277</v>
      </c>
      <c r="C58" s="6"/>
      <c r="D58" s="1">
        <v>100</v>
      </c>
      <c r="E58" s="9">
        <v>1</v>
      </c>
      <c r="F58" s="10">
        <v>20</v>
      </c>
      <c r="G58" s="10">
        <f t="shared" si="6"/>
        <v>100</v>
      </c>
      <c r="H58" s="11">
        <v>30</v>
      </c>
      <c r="I58" s="11">
        <f t="shared" si="0"/>
        <v>1020</v>
      </c>
      <c r="J58" s="12">
        <v>50</v>
      </c>
      <c r="K58" s="12">
        <f t="shared" si="1"/>
        <v>2800</v>
      </c>
      <c r="L58" s="1">
        <f t="shared" si="7"/>
        <v>101</v>
      </c>
      <c r="M58" s="1">
        <f t="shared" si="3"/>
        <v>2222</v>
      </c>
      <c r="N58" s="30"/>
      <c r="O58" s="33">
        <f t="shared" si="4"/>
        <v>0</v>
      </c>
    </row>
    <row r="59" spans="1:17" s="3" customFormat="1">
      <c r="A59" s="31">
        <f t="shared" si="5"/>
        <v>56</v>
      </c>
      <c r="B59" s="6" t="s">
        <v>278</v>
      </c>
      <c r="C59" s="6"/>
      <c r="D59" s="1">
        <v>1</v>
      </c>
      <c r="E59" s="9"/>
      <c r="F59" s="10"/>
      <c r="G59" s="10"/>
      <c r="H59" s="11"/>
      <c r="I59" s="11"/>
      <c r="J59" s="12"/>
      <c r="K59" s="12"/>
      <c r="L59" s="1"/>
      <c r="M59" s="1"/>
      <c r="N59" s="30"/>
      <c r="O59" s="34"/>
    </row>
    <row r="60" spans="1:17">
      <c r="B60" s="1"/>
      <c r="C60" s="1"/>
      <c r="D60" s="1"/>
      <c r="E60" s="9"/>
      <c r="F60" s="10"/>
      <c r="G60" s="10"/>
      <c r="H60" s="11"/>
      <c r="I60" s="11"/>
      <c r="J60" s="12"/>
      <c r="K60" s="12"/>
      <c r="L60" s="1"/>
      <c r="M60" s="1"/>
      <c r="N60" s="35"/>
      <c r="O60" s="36">
        <f>SUM(O4:O59)</f>
        <v>43496.304103999995</v>
      </c>
      <c r="Q60" s="3"/>
    </row>
    <row r="61" spans="1:17">
      <c r="A61" s="43"/>
      <c r="B61" s="42" t="s">
        <v>596</v>
      </c>
      <c r="C61" s="43"/>
      <c r="D61" s="43">
        <v>100</v>
      </c>
      <c r="E61" s="48">
        <v>1</v>
      </c>
      <c r="F61" s="43">
        <v>1</v>
      </c>
      <c r="G61" s="43">
        <f t="shared" si="6"/>
        <v>5</v>
      </c>
      <c r="H61" s="43">
        <v>0.5</v>
      </c>
      <c r="I61" s="43">
        <f t="shared" si="0"/>
        <v>17</v>
      </c>
      <c r="J61" s="43"/>
      <c r="K61" s="43">
        <f t="shared" si="1"/>
        <v>0</v>
      </c>
      <c r="L61" s="43">
        <f t="shared" si="7"/>
        <v>2.5</v>
      </c>
      <c r="M61" s="43">
        <f t="shared" si="3"/>
        <v>55</v>
      </c>
      <c r="N61" s="51">
        <v>2.8</v>
      </c>
      <c r="O61" s="52">
        <f t="shared" si="4"/>
        <v>154</v>
      </c>
    </row>
    <row r="62" spans="1:17">
      <c r="A62" s="43"/>
      <c r="B62" s="42" t="s">
        <v>618</v>
      </c>
      <c r="C62" s="43"/>
      <c r="D62" s="43">
        <v>10</v>
      </c>
      <c r="E62" s="48">
        <v>15</v>
      </c>
      <c r="F62" s="43">
        <v>5</v>
      </c>
      <c r="G62" s="43">
        <f t="shared" ref="G62:G82" si="8">F62*5</f>
        <v>25</v>
      </c>
      <c r="H62" s="43">
        <v>5</v>
      </c>
      <c r="I62" s="43">
        <f t="shared" ref="I62:I82" si="9">H62*34</f>
        <v>170</v>
      </c>
      <c r="J62" s="43"/>
      <c r="K62" s="43">
        <f t="shared" ref="K62:K82" si="10">J62*56</f>
        <v>0</v>
      </c>
      <c r="L62" s="43">
        <f t="shared" si="7"/>
        <v>25</v>
      </c>
      <c r="M62" s="43">
        <f t="shared" si="3"/>
        <v>550</v>
      </c>
      <c r="N62" s="51">
        <v>1</v>
      </c>
      <c r="O62" s="52">
        <f t="shared" ref="O62:O82" si="11">M62*N62</f>
        <v>550</v>
      </c>
    </row>
    <row r="63" spans="1:17">
      <c r="A63" s="43"/>
      <c r="B63" s="42" t="s">
        <v>597</v>
      </c>
      <c r="C63" s="43"/>
      <c r="D63" s="43">
        <v>100</v>
      </c>
      <c r="E63" s="48">
        <v>2</v>
      </c>
      <c r="F63" s="43">
        <v>0.5</v>
      </c>
      <c r="G63" s="43">
        <f t="shared" si="8"/>
        <v>2.5</v>
      </c>
      <c r="H63" s="43"/>
      <c r="I63" s="43">
        <f t="shared" si="9"/>
        <v>0</v>
      </c>
      <c r="J63" s="43"/>
      <c r="K63" s="43">
        <f t="shared" si="10"/>
        <v>0</v>
      </c>
      <c r="L63" s="43">
        <f t="shared" si="7"/>
        <v>2.5</v>
      </c>
      <c r="M63" s="43">
        <f t="shared" si="3"/>
        <v>55</v>
      </c>
      <c r="N63" s="51">
        <v>4.0999999999999996</v>
      </c>
      <c r="O63" s="52">
        <f t="shared" si="11"/>
        <v>225.49999999999997</v>
      </c>
    </row>
    <row r="64" spans="1:17">
      <c r="A64" s="43"/>
      <c r="B64" s="42" t="s">
        <v>598</v>
      </c>
      <c r="C64" s="43"/>
      <c r="D64" s="43">
        <v>100</v>
      </c>
      <c r="E64" s="48">
        <v>2</v>
      </c>
      <c r="F64" s="43">
        <v>0.5</v>
      </c>
      <c r="G64" s="43">
        <f t="shared" si="8"/>
        <v>2.5</v>
      </c>
      <c r="H64" s="43"/>
      <c r="I64" s="43">
        <f t="shared" si="9"/>
        <v>0</v>
      </c>
      <c r="J64" s="43"/>
      <c r="K64" s="43">
        <f t="shared" si="10"/>
        <v>0</v>
      </c>
      <c r="L64" s="43">
        <f t="shared" si="7"/>
        <v>2.5</v>
      </c>
      <c r="M64" s="43">
        <f t="shared" si="3"/>
        <v>55</v>
      </c>
      <c r="N64" s="51">
        <v>4.0999999999999996</v>
      </c>
      <c r="O64" s="52">
        <f t="shared" si="11"/>
        <v>225.49999999999997</v>
      </c>
    </row>
    <row r="65" spans="1:15">
      <c r="A65" s="43"/>
      <c r="B65" s="42" t="s">
        <v>599</v>
      </c>
      <c r="C65" s="43"/>
      <c r="D65" s="43">
        <v>100</v>
      </c>
      <c r="E65" s="48">
        <v>2</v>
      </c>
      <c r="F65" s="43">
        <v>0.5</v>
      </c>
      <c r="G65" s="43">
        <f t="shared" si="8"/>
        <v>2.5</v>
      </c>
      <c r="H65" s="43"/>
      <c r="I65" s="43">
        <f t="shared" si="9"/>
        <v>0</v>
      </c>
      <c r="J65" s="43"/>
      <c r="K65" s="43">
        <f t="shared" si="10"/>
        <v>0</v>
      </c>
      <c r="L65" s="43">
        <f t="shared" si="7"/>
        <v>2.5</v>
      </c>
      <c r="M65" s="43">
        <f t="shared" si="3"/>
        <v>55</v>
      </c>
      <c r="N65" s="51">
        <v>4.0999999999999996</v>
      </c>
      <c r="O65" s="52">
        <f t="shared" si="11"/>
        <v>225.49999999999997</v>
      </c>
    </row>
    <row r="66" spans="1:15" ht="26.75">
      <c r="A66" s="43"/>
      <c r="B66" s="47" t="s">
        <v>619</v>
      </c>
      <c r="C66" s="43"/>
      <c r="D66" s="43">
        <v>10</v>
      </c>
      <c r="E66" s="48">
        <v>4</v>
      </c>
      <c r="F66" s="43">
        <v>1</v>
      </c>
      <c r="G66" s="43">
        <f t="shared" si="8"/>
        <v>5</v>
      </c>
      <c r="H66" s="43">
        <v>0.5</v>
      </c>
      <c r="I66" s="43">
        <f t="shared" si="9"/>
        <v>17</v>
      </c>
      <c r="J66" s="43"/>
      <c r="K66" s="43">
        <f t="shared" si="10"/>
        <v>0</v>
      </c>
      <c r="L66" s="43">
        <f t="shared" si="7"/>
        <v>5.5</v>
      </c>
      <c r="M66" s="43">
        <f t="shared" si="3"/>
        <v>121</v>
      </c>
      <c r="N66" s="51">
        <v>4</v>
      </c>
      <c r="O66" s="52">
        <f t="shared" si="11"/>
        <v>484</v>
      </c>
    </row>
    <row r="67" spans="1:15" ht="26.75">
      <c r="A67" s="43"/>
      <c r="B67" s="41" t="s">
        <v>475</v>
      </c>
      <c r="C67" s="43"/>
      <c r="D67" s="43">
        <v>10</v>
      </c>
      <c r="E67" s="48">
        <v>4</v>
      </c>
      <c r="F67" s="43">
        <v>1</v>
      </c>
      <c r="G67" s="43">
        <f t="shared" si="8"/>
        <v>5</v>
      </c>
      <c r="H67" s="43">
        <v>0.5</v>
      </c>
      <c r="I67" s="43">
        <f t="shared" si="9"/>
        <v>17</v>
      </c>
      <c r="J67" s="43"/>
      <c r="K67" s="43">
        <f t="shared" si="10"/>
        <v>0</v>
      </c>
      <c r="L67" s="43">
        <f t="shared" si="7"/>
        <v>5.5</v>
      </c>
      <c r="M67" s="43">
        <f t="shared" ref="M67:M82" si="12">L67*22</f>
        <v>121</v>
      </c>
      <c r="N67" s="51">
        <v>4</v>
      </c>
      <c r="O67" s="52">
        <f t="shared" si="11"/>
        <v>484</v>
      </c>
    </row>
    <row r="68" spans="1:15">
      <c r="A68" s="43"/>
      <c r="B68" s="42" t="s">
        <v>600</v>
      </c>
      <c r="C68" s="43"/>
      <c r="D68" s="43">
        <v>100</v>
      </c>
      <c r="E68" s="48">
        <v>2</v>
      </c>
      <c r="F68" s="43">
        <v>1</v>
      </c>
      <c r="G68" s="43">
        <f t="shared" si="8"/>
        <v>5</v>
      </c>
      <c r="H68" s="43">
        <v>0.25</v>
      </c>
      <c r="I68" s="43">
        <f t="shared" si="9"/>
        <v>8.5</v>
      </c>
      <c r="J68" s="43"/>
      <c r="K68" s="43">
        <f t="shared" si="10"/>
        <v>0</v>
      </c>
      <c r="L68" s="43">
        <f t="shared" si="7"/>
        <v>3.25</v>
      </c>
      <c r="M68" s="43">
        <f t="shared" si="12"/>
        <v>71.5</v>
      </c>
      <c r="N68" s="51">
        <v>10</v>
      </c>
      <c r="O68" s="52">
        <f t="shared" si="11"/>
        <v>715</v>
      </c>
    </row>
    <row r="69" spans="1:15" ht="26.75">
      <c r="A69" s="43"/>
      <c r="B69" s="41" t="s">
        <v>474</v>
      </c>
      <c r="C69" s="43"/>
      <c r="D69" s="43">
        <v>100</v>
      </c>
      <c r="E69" s="48">
        <v>5</v>
      </c>
      <c r="F69" s="43">
        <v>2</v>
      </c>
      <c r="G69" s="43">
        <f t="shared" si="8"/>
        <v>10</v>
      </c>
      <c r="H69" s="43"/>
      <c r="I69" s="43">
        <f t="shared" si="9"/>
        <v>0</v>
      </c>
      <c r="J69" s="43"/>
      <c r="K69" s="43">
        <f t="shared" si="10"/>
        <v>0</v>
      </c>
      <c r="L69" s="43">
        <f t="shared" si="7"/>
        <v>7</v>
      </c>
      <c r="M69" s="43">
        <f t="shared" si="12"/>
        <v>154</v>
      </c>
      <c r="N69" s="51">
        <v>3</v>
      </c>
      <c r="O69" s="52">
        <f t="shared" si="11"/>
        <v>462</v>
      </c>
    </row>
    <row r="70" spans="1:15" ht="26.75">
      <c r="A70" s="43"/>
      <c r="B70" s="41" t="s">
        <v>473</v>
      </c>
      <c r="C70" s="43"/>
      <c r="D70" s="43">
        <v>100</v>
      </c>
      <c r="E70" s="48">
        <v>5</v>
      </c>
      <c r="F70" s="43">
        <v>1</v>
      </c>
      <c r="G70" s="43">
        <f t="shared" si="8"/>
        <v>5</v>
      </c>
      <c r="H70" s="43"/>
      <c r="I70" s="43">
        <f t="shared" si="9"/>
        <v>0</v>
      </c>
      <c r="J70" s="43"/>
      <c r="K70" s="43">
        <f t="shared" si="10"/>
        <v>0</v>
      </c>
      <c r="L70" s="43">
        <f t="shared" si="7"/>
        <v>6</v>
      </c>
      <c r="M70" s="43">
        <f t="shared" si="12"/>
        <v>132</v>
      </c>
      <c r="N70" s="51">
        <v>14</v>
      </c>
      <c r="O70" s="52">
        <f t="shared" si="11"/>
        <v>1848</v>
      </c>
    </row>
    <row r="71" spans="1:15" ht="26.75">
      <c r="A71" s="43"/>
      <c r="B71" s="41" t="s">
        <v>472</v>
      </c>
      <c r="C71" s="43"/>
      <c r="D71" s="43">
        <v>100</v>
      </c>
      <c r="E71" s="48">
        <v>5</v>
      </c>
      <c r="F71" s="43">
        <v>1</v>
      </c>
      <c r="G71" s="43">
        <f t="shared" si="8"/>
        <v>5</v>
      </c>
      <c r="H71" s="43"/>
      <c r="I71" s="43">
        <f t="shared" si="9"/>
        <v>0</v>
      </c>
      <c r="J71" s="43"/>
      <c r="K71" s="43">
        <f t="shared" si="10"/>
        <v>0</v>
      </c>
      <c r="L71" s="43">
        <f t="shared" si="7"/>
        <v>6</v>
      </c>
      <c r="M71" s="43">
        <f t="shared" si="12"/>
        <v>132</v>
      </c>
      <c r="N71" s="51">
        <v>14</v>
      </c>
      <c r="O71" s="52">
        <f t="shared" si="11"/>
        <v>1848</v>
      </c>
    </row>
    <row r="72" spans="1:15" ht="26.75">
      <c r="A72" s="43"/>
      <c r="B72" s="41" t="s">
        <v>471</v>
      </c>
      <c r="C72" s="43"/>
      <c r="D72" s="43">
        <v>100</v>
      </c>
      <c r="E72" s="48">
        <v>5</v>
      </c>
      <c r="F72" s="43">
        <v>1</v>
      </c>
      <c r="G72" s="43">
        <f t="shared" si="8"/>
        <v>5</v>
      </c>
      <c r="H72" s="43"/>
      <c r="I72" s="43">
        <f t="shared" si="9"/>
        <v>0</v>
      </c>
      <c r="J72" s="43"/>
      <c r="K72" s="43">
        <f t="shared" si="10"/>
        <v>0</v>
      </c>
      <c r="L72" s="43">
        <f t="shared" si="7"/>
        <v>6</v>
      </c>
      <c r="M72" s="43">
        <f t="shared" si="12"/>
        <v>132</v>
      </c>
      <c r="N72" s="51">
        <v>14</v>
      </c>
      <c r="O72" s="52">
        <f t="shared" si="11"/>
        <v>1848</v>
      </c>
    </row>
    <row r="73" spans="1:15" ht="26.75">
      <c r="A73" s="43"/>
      <c r="B73" s="41" t="s">
        <v>470</v>
      </c>
      <c r="C73" s="43"/>
      <c r="D73" s="43">
        <v>100</v>
      </c>
      <c r="E73" s="48">
        <v>3</v>
      </c>
      <c r="F73" s="43">
        <v>1</v>
      </c>
      <c r="G73" s="43">
        <f t="shared" si="8"/>
        <v>5</v>
      </c>
      <c r="H73" s="43"/>
      <c r="I73" s="43">
        <f t="shared" si="9"/>
        <v>0</v>
      </c>
      <c r="J73" s="43"/>
      <c r="K73" s="43">
        <f t="shared" si="10"/>
        <v>0</v>
      </c>
      <c r="L73" s="43">
        <f t="shared" si="7"/>
        <v>4</v>
      </c>
      <c r="M73" s="43">
        <f t="shared" si="12"/>
        <v>88</v>
      </c>
      <c r="N73" s="51">
        <v>1.25</v>
      </c>
      <c r="O73" s="52">
        <f t="shared" si="11"/>
        <v>110</v>
      </c>
    </row>
    <row r="74" spans="1:15" ht="26.75">
      <c r="A74" s="43"/>
      <c r="B74" s="41" t="s">
        <v>469</v>
      </c>
      <c r="C74" s="43"/>
      <c r="D74" s="43">
        <v>100</v>
      </c>
      <c r="E74" s="48">
        <v>3</v>
      </c>
      <c r="F74" s="43">
        <v>1</v>
      </c>
      <c r="G74" s="43">
        <f t="shared" si="8"/>
        <v>5</v>
      </c>
      <c r="H74" s="43"/>
      <c r="I74" s="43">
        <f t="shared" si="9"/>
        <v>0</v>
      </c>
      <c r="J74" s="43"/>
      <c r="K74" s="43">
        <f t="shared" si="10"/>
        <v>0</v>
      </c>
      <c r="L74" s="43">
        <f t="shared" si="7"/>
        <v>4</v>
      </c>
      <c r="M74" s="43">
        <f t="shared" si="12"/>
        <v>88</v>
      </c>
      <c r="N74" s="51">
        <v>1.25</v>
      </c>
      <c r="O74" s="52">
        <f t="shared" si="11"/>
        <v>110</v>
      </c>
    </row>
    <row r="75" spans="1:15" ht="26.75">
      <c r="A75" s="43"/>
      <c r="B75" s="41" t="s">
        <v>468</v>
      </c>
      <c r="C75" s="43"/>
      <c r="D75" s="43">
        <v>100</v>
      </c>
      <c r="E75" s="48">
        <v>3</v>
      </c>
      <c r="F75" s="43">
        <v>1</v>
      </c>
      <c r="G75" s="43">
        <f t="shared" si="8"/>
        <v>5</v>
      </c>
      <c r="H75" s="43"/>
      <c r="I75" s="43">
        <f t="shared" si="9"/>
        <v>0</v>
      </c>
      <c r="J75" s="43"/>
      <c r="K75" s="43">
        <f t="shared" si="10"/>
        <v>0</v>
      </c>
      <c r="L75" s="43">
        <f t="shared" si="7"/>
        <v>4</v>
      </c>
      <c r="M75" s="43">
        <f t="shared" si="12"/>
        <v>88</v>
      </c>
      <c r="N75" s="51">
        <v>1.25</v>
      </c>
      <c r="O75" s="52">
        <f t="shared" si="11"/>
        <v>110</v>
      </c>
    </row>
    <row r="76" spans="1:15" ht="26.75">
      <c r="A76" s="43"/>
      <c r="B76" s="41" t="s">
        <v>467</v>
      </c>
      <c r="C76" s="43"/>
      <c r="D76" s="43">
        <v>100</v>
      </c>
      <c r="E76" s="48">
        <v>3</v>
      </c>
      <c r="F76" s="43">
        <v>1</v>
      </c>
      <c r="G76" s="43">
        <f t="shared" si="8"/>
        <v>5</v>
      </c>
      <c r="H76" s="43"/>
      <c r="I76" s="43">
        <f t="shared" si="9"/>
        <v>0</v>
      </c>
      <c r="J76" s="43"/>
      <c r="K76" s="43">
        <f t="shared" si="10"/>
        <v>0</v>
      </c>
      <c r="L76" s="43">
        <f t="shared" si="7"/>
        <v>4</v>
      </c>
      <c r="M76" s="43">
        <f t="shared" si="12"/>
        <v>88</v>
      </c>
      <c r="N76" s="51">
        <v>1.25</v>
      </c>
      <c r="O76" s="52">
        <f t="shared" si="11"/>
        <v>110</v>
      </c>
    </row>
    <row r="77" spans="1:15" ht="26.75">
      <c r="A77" s="43"/>
      <c r="B77" s="41" t="s">
        <v>466</v>
      </c>
      <c r="C77" s="43"/>
      <c r="D77" s="43">
        <v>100</v>
      </c>
      <c r="E77" s="48">
        <v>3</v>
      </c>
      <c r="F77" s="43">
        <v>1</v>
      </c>
      <c r="G77" s="43">
        <f t="shared" si="8"/>
        <v>5</v>
      </c>
      <c r="H77" s="43"/>
      <c r="I77" s="43">
        <f t="shared" si="9"/>
        <v>0</v>
      </c>
      <c r="J77" s="43"/>
      <c r="K77" s="43">
        <f t="shared" si="10"/>
        <v>0</v>
      </c>
      <c r="L77" s="43">
        <f t="shared" si="7"/>
        <v>4</v>
      </c>
      <c r="M77" s="43">
        <f t="shared" si="12"/>
        <v>88</v>
      </c>
      <c r="N77" s="51">
        <v>1.25</v>
      </c>
      <c r="O77" s="52">
        <f t="shared" si="11"/>
        <v>110</v>
      </c>
    </row>
    <row r="78" spans="1:15" ht="26.75">
      <c r="A78" s="43"/>
      <c r="B78" s="41" t="s">
        <v>465</v>
      </c>
      <c r="C78" s="43"/>
      <c r="D78" s="43">
        <v>100</v>
      </c>
      <c r="E78" s="48">
        <v>3</v>
      </c>
      <c r="F78" s="43">
        <v>1</v>
      </c>
      <c r="G78" s="43">
        <f t="shared" si="8"/>
        <v>5</v>
      </c>
      <c r="H78" s="43"/>
      <c r="I78" s="43">
        <f t="shared" si="9"/>
        <v>0</v>
      </c>
      <c r="J78" s="43"/>
      <c r="K78" s="43">
        <f t="shared" si="10"/>
        <v>0</v>
      </c>
      <c r="L78" s="43">
        <f t="shared" si="7"/>
        <v>4</v>
      </c>
      <c r="M78" s="43">
        <f t="shared" si="12"/>
        <v>88</v>
      </c>
      <c r="N78" s="51">
        <v>1.25</v>
      </c>
      <c r="O78" s="52">
        <f t="shared" si="11"/>
        <v>110</v>
      </c>
    </row>
    <row r="79" spans="1:15" ht="26.75">
      <c r="A79" s="43"/>
      <c r="B79" s="41" t="s">
        <v>639</v>
      </c>
      <c r="C79" s="43"/>
      <c r="D79" s="43">
        <v>10</v>
      </c>
      <c r="E79" s="48">
        <v>5</v>
      </c>
      <c r="F79" s="43">
        <v>1</v>
      </c>
      <c r="G79" s="43">
        <f t="shared" si="8"/>
        <v>5</v>
      </c>
      <c r="H79" s="43"/>
      <c r="I79" s="43">
        <f t="shared" si="9"/>
        <v>0</v>
      </c>
      <c r="J79" s="43"/>
      <c r="K79" s="43">
        <f t="shared" si="10"/>
        <v>0</v>
      </c>
      <c r="L79" s="43">
        <f t="shared" si="7"/>
        <v>6</v>
      </c>
      <c r="M79" s="43">
        <f t="shared" si="12"/>
        <v>132</v>
      </c>
      <c r="N79" s="51">
        <v>10</v>
      </c>
      <c r="O79" s="52">
        <f t="shared" si="11"/>
        <v>1320</v>
      </c>
    </row>
    <row r="80" spans="1:15" ht="26.75">
      <c r="A80" s="43"/>
      <c r="B80" s="41" t="s">
        <v>640</v>
      </c>
      <c r="C80" s="43"/>
      <c r="D80" s="43">
        <v>10</v>
      </c>
      <c r="E80" s="48">
        <v>5</v>
      </c>
      <c r="F80" s="43">
        <v>1</v>
      </c>
      <c r="G80" s="43">
        <f t="shared" si="8"/>
        <v>5</v>
      </c>
      <c r="H80" s="43"/>
      <c r="I80" s="43"/>
      <c r="J80" s="43"/>
      <c r="K80" s="43"/>
      <c r="L80" s="43">
        <f t="shared" si="7"/>
        <v>6</v>
      </c>
      <c r="M80" s="43">
        <f t="shared" si="12"/>
        <v>132</v>
      </c>
      <c r="N80" s="51">
        <v>10</v>
      </c>
      <c r="O80" s="52">
        <f t="shared" si="11"/>
        <v>1320</v>
      </c>
    </row>
    <row r="81" spans="1:15" ht="26.75">
      <c r="A81" s="43"/>
      <c r="B81" s="41" t="s">
        <v>638</v>
      </c>
      <c r="C81" s="43"/>
      <c r="D81" s="43">
        <v>10</v>
      </c>
      <c r="E81" s="48">
        <v>5</v>
      </c>
      <c r="F81" s="43">
        <v>1</v>
      </c>
      <c r="G81" s="43">
        <f t="shared" si="8"/>
        <v>5</v>
      </c>
      <c r="H81" s="43"/>
      <c r="I81" s="43"/>
      <c r="J81" s="43"/>
      <c r="K81" s="43"/>
      <c r="L81" s="43">
        <f t="shared" si="7"/>
        <v>6</v>
      </c>
      <c r="M81" s="43">
        <f t="shared" si="12"/>
        <v>132</v>
      </c>
      <c r="N81" s="51">
        <v>10</v>
      </c>
      <c r="O81" s="52">
        <f t="shared" si="11"/>
        <v>1320</v>
      </c>
    </row>
    <row r="82" spans="1:15" ht="26.75">
      <c r="A82" s="43"/>
      <c r="B82" s="41" t="s">
        <v>641</v>
      </c>
      <c r="C82" s="43"/>
      <c r="D82" s="43">
        <v>10</v>
      </c>
      <c r="E82" s="48">
        <v>5</v>
      </c>
      <c r="F82" s="43">
        <v>1</v>
      </c>
      <c r="G82" s="43">
        <f t="shared" si="8"/>
        <v>5</v>
      </c>
      <c r="H82" s="43"/>
      <c r="I82" s="43">
        <f t="shared" si="9"/>
        <v>0</v>
      </c>
      <c r="J82" s="43"/>
      <c r="K82" s="43">
        <f t="shared" si="10"/>
        <v>0</v>
      </c>
      <c r="L82" s="43">
        <f t="shared" si="7"/>
        <v>6</v>
      </c>
      <c r="M82" s="43">
        <f t="shared" si="12"/>
        <v>132</v>
      </c>
      <c r="N82" s="51">
        <v>10</v>
      </c>
      <c r="O82" s="52">
        <f t="shared" si="11"/>
        <v>1320</v>
      </c>
    </row>
    <row r="83" spans="1:15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4"/>
      <c r="O83" s="55">
        <f>SUM(O61:O82)</f>
        <v>15009.5</v>
      </c>
    </row>
  </sheetData>
  <autoFilter ref="A3:O83" xr:uid="{00000000-0009-0000-0000-000003000000}"/>
  <mergeCells count="3">
    <mergeCell ref="F2:G2"/>
    <mergeCell ref="H2:I2"/>
    <mergeCell ref="J2:K2"/>
  </mergeCells>
  <conditionalFormatting sqref="O1:O1048576">
    <cfRule type="top10" dxfId="2" priority="1" percent="1" rank="6"/>
    <cfRule type="top10" dxfId="1" priority="2" percent="1" rank="10"/>
    <cfRule type="top10" dxfId="0" priority="3" rank="10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0.249977111117893"/>
  </sheetPr>
  <dimension ref="B2:F99"/>
  <sheetViews>
    <sheetView tabSelected="1" zoomScale="78" workbookViewId="0">
      <selection activeCell="C20" sqref="C20"/>
    </sheetView>
  </sheetViews>
  <sheetFormatPr defaultRowHeight="14.75"/>
  <cols>
    <col min="2" max="2" width="17.81640625" bestFit="1" customWidth="1"/>
    <col min="3" max="3" width="51" bestFit="1" customWidth="1"/>
    <col min="4" max="4" width="42.2265625" customWidth="1"/>
    <col min="5" max="5" width="44.76953125" customWidth="1"/>
  </cols>
  <sheetData>
    <row r="2" spans="2:6" ht="15.75">
      <c r="B2" s="67" t="s">
        <v>516</v>
      </c>
      <c r="C2" s="67"/>
      <c r="D2" s="67"/>
      <c r="E2" s="67"/>
    </row>
    <row r="3" spans="2:6">
      <c r="B3" s="25" t="s">
        <v>408</v>
      </c>
      <c r="C3" s="25" t="s">
        <v>407</v>
      </c>
      <c r="D3" s="25" t="s">
        <v>406</v>
      </c>
      <c r="E3" s="25" t="s">
        <v>405</v>
      </c>
    </row>
    <row r="4" spans="2:6">
      <c r="B4" s="1"/>
      <c r="C4" s="68" t="s">
        <v>521</v>
      </c>
      <c r="D4" s="68" t="s">
        <v>358</v>
      </c>
      <c r="E4" s="68" t="s">
        <v>358</v>
      </c>
    </row>
    <row r="5" spans="2:6">
      <c r="B5" s="1"/>
      <c r="C5" s="68" t="s">
        <v>368</v>
      </c>
      <c r="D5" s="68" t="s">
        <v>400</v>
      </c>
      <c r="E5" s="68" t="s">
        <v>400</v>
      </c>
    </row>
    <row r="6" spans="2:6">
      <c r="B6" s="1"/>
      <c r="C6" s="68" t="s">
        <v>520</v>
      </c>
      <c r="D6" s="68" t="s">
        <v>343</v>
      </c>
      <c r="E6" s="68" t="s">
        <v>343</v>
      </c>
    </row>
    <row r="7" spans="2:6" ht="29.5">
      <c r="B7" s="1"/>
      <c r="C7" s="69" t="s">
        <v>522</v>
      </c>
      <c r="D7" s="68" t="s">
        <v>513</v>
      </c>
      <c r="E7" s="68" t="s">
        <v>513</v>
      </c>
    </row>
    <row r="8" spans="2:6">
      <c r="B8" s="1"/>
      <c r="C8" s="68" t="s">
        <v>519</v>
      </c>
      <c r="D8" s="68" t="s">
        <v>366</v>
      </c>
      <c r="E8" s="68" t="s">
        <v>366</v>
      </c>
    </row>
    <row r="9" spans="2:6">
      <c r="B9" s="1"/>
      <c r="C9" s="68" t="s">
        <v>518</v>
      </c>
      <c r="D9" s="68" t="s">
        <v>372</v>
      </c>
      <c r="E9" s="68" t="s">
        <v>372</v>
      </c>
    </row>
    <row r="10" spans="2:6">
      <c r="B10" s="1"/>
      <c r="C10" s="68" t="s">
        <v>349</v>
      </c>
      <c r="D10" s="68" t="s">
        <v>402</v>
      </c>
      <c r="E10" s="68" t="s">
        <v>402</v>
      </c>
      <c r="F10" s="27" t="s">
        <v>342</v>
      </c>
    </row>
    <row r="11" spans="2:6">
      <c r="B11" s="1"/>
      <c r="C11" s="68" t="s">
        <v>346</v>
      </c>
      <c r="D11" s="68" t="s">
        <v>349</v>
      </c>
      <c r="E11" s="68" t="s">
        <v>349</v>
      </c>
    </row>
    <row r="12" spans="2:6">
      <c r="B12" s="1"/>
      <c r="C12" s="68" t="s">
        <v>347</v>
      </c>
      <c r="D12" s="68" t="s">
        <v>399</v>
      </c>
      <c r="E12" s="68" t="s">
        <v>399</v>
      </c>
    </row>
    <row r="13" spans="2:6">
      <c r="B13" s="1"/>
      <c r="C13" s="68" t="s">
        <v>345</v>
      </c>
      <c r="D13" s="68" t="s">
        <v>378</v>
      </c>
      <c r="E13" s="68" t="s">
        <v>378</v>
      </c>
    </row>
    <row r="14" spans="2:6">
      <c r="B14" s="1"/>
      <c r="C14" s="68" t="s">
        <v>565</v>
      </c>
      <c r="D14" s="68" t="s">
        <v>379</v>
      </c>
      <c r="E14" s="68" t="s">
        <v>379</v>
      </c>
    </row>
    <row r="15" spans="2:6">
      <c r="B15" s="1"/>
      <c r="C15" s="68" t="s">
        <v>348</v>
      </c>
      <c r="D15" s="68" t="s">
        <v>344</v>
      </c>
      <c r="E15" s="68" t="s">
        <v>344</v>
      </c>
    </row>
    <row r="16" spans="2:6">
      <c r="B16" s="1"/>
      <c r="C16" s="68" t="s">
        <v>350</v>
      </c>
      <c r="D16" s="68" t="s">
        <v>360</v>
      </c>
      <c r="E16" s="68" t="s">
        <v>512</v>
      </c>
    </row>
    <row r="17" spans="2:5">
      <c r="B17" s="1"/>
      <c r="C17" s="68" t="s">
        <v>351</v>
      </c>
      <c r="D17" s="68" t="s">
        <v>359</v>
      </c>
      <c r="E17" s="68" t="s">
        <v>506</v>
      </c>
    </row>
    <row r="18" spans="2:5">
      <c r="B18" s="1"/>
      <c r="C18" s="68"/>
      <c r="D18" s="68" t="s">
        <v>354</v>
      </c>
      <c r="E18" s="68" t="s">
        <v>505</v>
      </c>
    </row>
    <row r="19" spans="2:5">
      <c r="B19" s="1"/>
      <c r="C19" s="68"/>
      <c r="D19" s="68" t="s">
        <v>355</v>
      </c>
      <c r="E19" s="68" t="s">
        <v>355</v>
      </c>
    </row>
    <row r="20" spans="2:5">
      <c r="B20" s="1"/>
      <c r="C20" s="68"/>
      <c r="D20" s="68" t="s">
        <v>356</v>
      </c>
      <c r="E20" s="68" t="s">
        <v>356</v>
      </c>
    </row>
    <row r="21" spans="2:5">
      <c r="B21" s="1"/>
      <c r="C21" s="68"/>
      <c r="D21" s="68" t="s">
        <v>357</v>
      </c>
      <c r="E21" s="68" t="s">
        <v>357</v>
      </c>
    </row>
    <row r="22" spans="2:5">
      <c r="B22" s="1"/>
      <c r="C22" s="68"/>
      <c r="D22" s="68" t="s">
        <v>361</v>
      </c>
      <c r="E22" s="68" t="s">
        <v>361</v>
      </c>
    </row>
    <row r="23" spans="2:5">
      <c r="B23" s="1"/>
      <c r="C23" s="68"/>
      <c r="D23" s="68" t="s">
        <v>362</v>
      </c>
      <c r="E23" s="68" t="s">
        <v>362</v>
      </c>
    </row>
    <row r="24" spans="2:5">
      <c r="B24" s="1"/>
      <c r="C24" s="68"/>
      <c r="D24" s="68" t="s">
        <v>363</v>
      </c>
      <c r="E24" s="68" t="s">
        <v>510</v>
      </c>
    </row>
    <row r="25" spans="2:5">
      <c r="B25" s="1"/>
      <c r="C25" s="68"/>
      <c r="D25" s="68" t="s">
        <v>364</v>
      </c>
      <c r="E25" s="68" t="s">
        <v>364</v>
      </c>
    </row>
    <row r="26" spans="2:5">
      <c r="B26" s="1"/>
      <c r="C26" s="68"/>
      <c r="D26" s="68" t="s">
        <v>365</v>
      </c>
      <c r="E26" s="68" t="s">
        <v>526</v>
      </c>
    </row>
    <row r="27" spans="2:5">
      <c r="B27" s="1"/>
      <c r="C27" s="68"/>
      <c r="D27" s="68" t="s">
        <v>367</v>
      </c>
      <c r="E27" s="68" t="s">
        <v>367</v>
      </c>
    </row>
    <row r="28" spans="2:5">
      <c r="B28" s="1"/>
      <c r="C28" s="68"/>
      <c r="D28" s="68" t="s">
        <v>368</v>
      </c>
      <c r="E28" s="68" t="s">
        <v>368</v>
      </c>
    </row>
    <row r="29" spans="2:5">
      <c r="B29" s="1"/>
      <c r="C29" s="68"/>
      <c r="D29" s="68" t="s">
        <v>369</v>
      </c>
      <c r="E29" s="68" t="s">
        <v>369</v>
      </c>
    </row>
    <row r="30" spans="2:5">
      <c r="B30" s="1"/>
      <c r="C30" s="68"/>
      <c r="D30" s="68" t="s">
        <v>370</v>
      </c>
      <c r="E30" s="68" t="s">
        <v>370</v>
      </c>
    </row>
    <row r="31" spans="2:5">
      <c r="B31" s="1"/>
      <c r="C31" s="68"/>
      <c r="D31" s="68" t="s">
        <v>371</v>
      </c>
      <c r="E31" s="68" t="s">
        <v>371</v>
      </c>
    </row>
    <row r="32" spans="2:5">
      <c r="B32" s="1"/>
      <c r="C32" s="68"/>
      <c r="D32" s="68" t="s">
        <v>373</v>
      </c>
      <c r="E32" s="68" t="s">
        <v>507</v>
      </c>
    </row>
    <row r="33" spans="2:5">
      <c r="B33" s="1"/>
      <c r="C33" s="68"/>
      <c r="D33" s="68" t="s">
        <v>374</v>
      </c>
      <c r="E33" s="68" t="s">
        <v>374</v>
      </c>
    </row>
    <row r="34" spans="2:5">
      <c r="B34" s="1"/>
      <c r="C34" s="68"/>
      <c r="D34" s="68" t="s">
        <v>375</v>
      </c>
      <c r="E34" s="68" t="s">
        <v>375</v>
      </c>
    </row>
    <row r="35" spans="2:5">
      <c r="B35" s="1"/>
      <c r="C35" s="68"/>
      <c r="D35" s="68" t="s">
        <v>376</v>
      </c>
      <c r="E35" s="68" t="s">
        <v>376</v>
      </c>
    </row>
    <row r="36" spans="2:5">
      <c r="B36" s="1"/>
      <c r="C36" s="68"/>
      <c r="D36" s="68" t="s">
        <v>377</v>
      </c>
      <c r="E36" s="68" t="s">
        <v>511</v>
      </c>
    </row>
    <row r="37" spans="2:5">
      <c r="B37" s="1"/>
      <c r="C37" s="68"/>
      <c r="D37" s="68" t="s">
        <v>380</v>
      </c>
      <c r="E37" s="68" t="s">
        <v>380</v>
      </c>
    </row>
    <row r="38" spans="2:5">
      <c r="B38" s="1"/>
      <c r="C38" s="68"/>
      <c r="D38" s="68" t="s">
        <v>381</v>
      </c>
      <c r="E38" s="68" t="s">
        <v>381</v>
      </c>
    </row>
    <row r="39" spans="2:5">
      <c r="B39" s="1"/>
      <c r="C39" s="68"/>
      <c r="D39" s="68" t="s">
        <v>382</v>
      </c>
      <c r="E39" s="68" t="s">
        <v>382</v>
      </c>
    </row>
    <row r="40" spans="2:5">
      <c r="B40" s="1"/>
      <c r="C40" s="68"/>
      <c r="D40" s="68" t="s">
        <v>383</v>
      </c>
      <c r="E40" s="68" t="s">
        <v>383</v>
      </c>
    </row>
    <row r="41" spans="2:5">
      <c r="B41" s="1"/>
      <c r="C41" s="68"/>
      <c r="D41" s="68" t="s">
        <v>404</v>
      </c>
      <c r="E41" s="68" t="s">
        <v>404</v>
      </c>
    </row>
    <row r="42" spans="2:5">
      <c r="B42" s="1"/>
      <c r="C42" s="68"/>
      <c r="D42" s="68" t="s">
        <v>384</v>
      </c>
      <c r="E42" s="68" t="s">
        <v>384</v>
      </c>
    </row>
    <row r="43" spans="2:5">
      <c r="B43" s="1"/>
      <c r="C43" s="68"/>
      <c r="D43" s="68" t="s">
        <v>488</v>
      </c>
      <c r="E43" s="68" t="s">
        <v>488</v>
      </c>
    </row>
    <row r="44" spans="2:5">
      <c r="B44" s="1"/>
      <c r="C44" s="68"/>
      <c r="D44" s="68" t="s">
        <v>385</v>
      </c>
      <c r="E44" s="68" t="s">
        <v>385</v>
      </c>
    </row>
    <row r="45" spans="2:5">
      <c r="B45" s="1"/>
      <c r="C45" s="68"/>
      <c r="D45" s="68" t="s">
        <v>386</v>
      </c>
      <c r="E45" s="68" t="s">
        <v>386</v>
      </c>
    </row>
    <row r="46" spans="2:5">
      <c r="B46" s="1"/>
      <c r="C46" s="68"/>
      <c r="D46" s="68" t="s">
        <v>387</v>
      </c>
      <c r="E46" s="68" t="s">
        <v>387</v>
      </c>
    </row>
    <row r="47" spans="2:5">
      <c r="B47" s="1"/>
      <c r="C47" s="68"/>
      <c r="D47" s="68" t="s">
        <v>388</v>
      </c>
      <c r="E47" s="68" t="s">
        <v>515</v>
      </c>
    </row>
    <row r="48" spans="2:5">
      <c r="B48" s="1"/>
      <c r="C48" s="68"/>
      <c r="D48" s="68" t="s">
        <v>389</v>
      </c>
      <c r="E48" s="68" t="s">
        <v>389</v>
      </c>
    </row>
    <row r="49" spans="2:5">
      <c r="B49" s="1"/>
      <c r="C49" s="68"/>
      <c r="D49" s="68" t="s">
        <v>435</v>
      </c>
      <c r="E49" s="68" t="s">
        <v>435</v>
      </c>
    </row>
    <row r="50" spans="2:5">
      <c r="B50" s="1"/>
      <c r="C50" s="68"/>
      <c r="D50" s="68" t="s">
        <v>390</v>
      </c>
      <c r="E50" s="68" t="s">
        <v>390</v>
      </c>
    </row>
    <row r="51" spans="2:5">
      <c r="B51" s="1"/>
      <c r="C51" s="68"/>
      <c r="D51" s="68" t="s">
        <v>391</v>
      </c>
      <c r="E51" s="68" t="s">
        <v>391</v>
      </c>
    </row>
    <row r="52" spans="2:5">
      <c r="B52" s="1"/>
      <c r="C52" s="68"/>
      <c r="D52" s="68" t="s">
        <v>392</v>
      </c>
      <c r="E52" s="68" t="s">
        <v>392</v>
      </c>
    </row>
    <row r="53" spans="2:5">
      <c r="B53" s="1"/>
      <c r="C53" s="68"/>
      <c r="D53" s="68" t="s">
        <v>393</v>
      </c>
      <c r="E53" s="68" t="s">
        <v>393</v>
      </c>
    </row>
    <row r="54" spans="2:5">
      <c r="B54" s="1"/>
      <c r="C54" s="68"/>
      <c r="D54" s="68" t="s">
        <v>394</v>
      </c>
      <c r="E54" s="68" t="s">
        <v>394</v>
      </c>
    </row>
    <row r="55" spans="2:5">
      <c r="B55" s="1"/>
      <c r="C55" s="68"/>
      <c r="D55" s="68" t="s">
        <v>395</v>
      </c>
      <c r="E55" s="68" t="s">
        <v>395</v>
      </c>
    </row>
    <row r="56" spans="2:5">
      <c r="B56" s="1"/>
      <c r="C56" s="68"/>
      <c r="D56" s="68" t="s">
        <v>396</v>
      </c>
      <c r="E56" s="68" t="s">
        <v>396</v>
      </c>
    </row>
    <row r="57" spans="2:5">
      <c r="B57" s="1"/>
      <c r="C57" s="68"/>
      <c r="D57" s="68" t="s">
        <v>476</v>
      </c>
      <c r="E57" s="68" t="s">
        <v>476</v>
      </c>
    </row>
    <row r="58" spans="2:5">
      <c r="B58" s="1"/>
      <c r="C58" s="68"/>
      <c r="D58" s="68" t="s">
        <v>398</v>
      </c>
      <c r="E58" s="68" t="s">
        <v>398</v>
      </c>
    </row>
    <row r="59" spans="2:5">
      <c r="B59" s="1"/>
      <c r="C59" s="68"/>
      <c r="D59" s="68" t="s">
        <v>397</v>
      </c>
      <c r="E59" s="68" t="s">
        <v>397</v>
      </c>
    </row>
    <row r="60" spans="2:5">
      <c r="B60" s="1"/>
      <c r="C60" s="68"/>
      <c r="D60" s="68" t="s">
        <v>401</v>
      </c>
      <c r="E60" s="68" t="s">
        <v>401</v>
      </c>
    </row>
    <row r="61" spans="2:5">
      <c r="B61" s="1"/>
      <c r="C61" s="68"/>
      <c r="D61" s="68" t="s">
        <v>403</v>
      </c>
      <c r="E61" s="68" t="s">
        <v>403</v>
      </c>
    </row>
    <row r="62" spans="2:5">
      <c r="B62" s="1"/>
      <c r="C62" s="68"/>
      <c r="D62" s="68" t="s">
        <v>352</v>
      </c>
      <c r="E62" s="68" t="s">
        <v>352</v>
      </c>
    </row>
    <row r="63" spans="2:5">
      <c r="B63" s="1"/>
      <c r="C63" s="68"/>
      <c r="D63" s="68" t="s">
        <v>353</v>
      </c>
      <c r="E63" s="68" t="s">
        <v>353</v>
      </c>
    </row>
    <row r="64" spans="2:5">
      <c r="B64" s="1"/>
      <c r="C64" s="68"/>
      <c r="D64" s="68" t="s">
        <v>433</v>
      </c>
      <c r="E64" s="68" t="s">
        <v>514</v>
      </c>
    </row>
    <row r="65" spans="2:5">
      <c r="B65" s="1"/>
      <c r="C65" s="68"/>
      <c r="D65" s="68" t="s">
        <v>434</v>
      </c>
      <c r="E65" s="68" t="s">
        <v>485</v>
      </c>
    </row>
    <row r="66" spans="2:5" ht="29.5">
      <c r="B66" s="1"/>
      <c r="C66" s="68"/>
      <c r="D66" s="69" t="s">
        <v>503</v>
      </c>
      <c r="E66" s="69" t="s">
        <v>503</v>
      </c>
    </row>
    <row r="67" spans="2:5" ht="29.5">
      <c r="B67" s="1"/>
      <c r="C67" s="68"/>
      <c r="D67" s="69" t="s">
        <v>502</v>
      </c>
      <c r="E67" s="69" t="s">
        <v>502</v>
      </c>
    </row>
    <row r="68" spans="2:5" ht="29.5">
      <c r="B68" s="1"/>
      <c r="C68" s="68"/>
      <c r="D68" s="69" t="s">
        <v>501</v>
      </c>
      <c r="E68" s="69" t="s">
        <v>501</v>
      </c>
    </row>
    <row r="69" spans="2:5">
      <c r="B69" s="1"/>
      <c r="C69" s="68"/>
      <c r="D69" s="68" t="s">
        <v>500</v>
      </c>
      <c r="E69" s="68" t="s">
        <v>500</v>
      </c>
    </row>
    <row r="70" spans="2:5">
      <c r="B70" s="1"/>
      <c r="C70" s="68"/>
      <c r="D70" s="68" t="s">
        <v>508</v>
      </c>
      <c r="E70" s="68" t="s">
        <v>508</v>
      </c>
    </row>
    <row r="71" spans="2:5">
      <c r="B71" s="1"/>
      <c r="C71" s="68"/>
      <c r="D71" s="68" t="s">
        <v>509</v>
      </c>
      <c r="E71" s="68" t="s">
        <v>509</v>
      </c>
    </row>
    <row r="72" spans="2:5">
      <c r="B72" s="1"/>
      <c r="C72" s="68"/>
      <c r="D72" s="68" t="s">
        <v>499</v>
      </c>
      <c r="E72" s="68" t="s">
        <v>499</v>
      </c>
    </row>
    <row r="73" spans="2:5">
      <c r="B73" s="1"/>
      <c r="C73" s="68"/>
      <c r="D73" s="68" t="s">
        <v>498</v>
      </c>
      <c r="E73" s="68" t="s">
        <v>498</v>
      </c>
    </row>
    <row r="74" spans="2:5">
      <c r="B74" s="1"/>
      <c r="C74" s="68"/>
      <c r="D74" s="68" t="s">
        <v>496</v>
      </c>
      <c r="E74" s="68" t="s">
        <v>496</v>
      </c>
    </row>
    <row r="75" spans="2:5">
      <c r="B75" s="1"/>
      <c r="C75" s="68"/>
      <c r="D75" s="68" t="s">
        <v>497</v>
      </c>
      <c r="E75" s="68" t="s">
        <v>497</v>
      </c>
    </row>
    <row r="76" spans="2:5">
      <c r="B76" s="1"/>
      <c r="C76" s="68"/>
      <c r="D76" s="68" t="s">
        <v>495</v>
      </c>
      <c r="E76" s="68" t="s">
        <v>495</v>
      </c>
    </row>
    <row r="77" spans="2:5" ht="29.5">
      <c r="B77" s="1"/>
      <c r="C77" s="68"/>
      <c r="D77" s="68" t="s">
        <v>494</v>
      </c>
      <c r="E77" s="69" t="s">
        <v>494</v>
      </c>
    </row>
    <row r="78" spans="2:5" ht="29.5">
      <c r="B78" s="1"/>
      <c r="C78" s="68"/>
      <c r="D78" s="68" t="s">
        <v>493</v>
      </c>
      <c r="E78" s="69" t="s">
        <v>493</v>
      </c>
    </row>
    <row r="79" spans="2:5">
      <c r="B79" s="1"/>
      <c r="C79" s="68"/>
      <c r="D79" s="68" t="s">
        <v>492</v>
      </c>
      <c r="E79" s="68" t="s">
        <v>492</v>
      </c>
    </row>
    <row r="80" spans="2:5">
      <c r="B80" s="1"/>
      <c r="C80" s="68"/>
      <c r="D80" s="68" t="s">
        <v>491</v>
      </c>
      <c r="E80" s="68" t="s">
        <v>491</v>
      </c>
    </row>
    <row r="81" spans="2:5">
      <c r="B81" s="1"/>
      <c r="C81" s="68"/>
      <c r="D81" s="68" t="s">
        <v>487</v>
      </c>
      <c r="E81" s="68" t="s">
        <v>487</v>
      </c>
    </row>
    <row r="82" spans="2:5" ht="29.5">
      <c r="B82" s="1"/>
      <c r="C82" s="68"/>
      <c r="D82" s="68" t="s">
        <v>486</v>
      </c>
      <c r="E82" s="69" t="s">
        <v>486</v>
      </c>
    </row>
    <row r="83" spans="2:5" ht="29.5">
      <c r="B83" s="1"/>
      <c r="C83" s="68"/>
      <c r="D83" s="68" t="s">
        <v>484</v>
      </c>
      <c r="E83" s="69" t="s">
        <v>484</v>
      </c>
    </row>
    <row r="84" spans="2:5" ht="29.5">
      <c r="B84" s="1"/>
      <c r="C84" s="68"/>
      <c r="D84" s="68" t="s">
        <v>483</v>
      </c>
      <c r="E84" s="69" t="s">
        <v>483</v>
      </c>
    </row>
    <row r="85" spans="2:5">
      <c r="B85" s="1"/>
      <c r="C85" s="68"/>
      <c r="D85" s="68" t="s">
        <v>482</v>
      </c>
      <c r="E85" s="68" t="s">
        <v>482</v>
      </c>
    </row>
    <row r="86" spans="2:5">
      <c r="B86" s="1"/>
      <c r="C86" s="68"/>
      <c r="D86" s="68" t="s">
        <v>481</v>
      </c>
      <c r="E86" s="68" t="s">
        <v>481</v>
      </c>
    </row>
    <row r="87" spans="2:5">
      <c r="B87" s="1"/>
      <c r="C87" s="68"/>
      <c r="D87" s="68" t="s">
        <v>480</v>
      </c>
      <c r="E87" s="68" t="s">
        <v>480</v>
      </c>
    </row>
    <row r="88" spans="2:5">
      <c r="B88" s="1"/>
      <c r="C88" s="68"/>
      <c r="D88" s="68" t="s">
        <v>479</v>
      </c>
      <c r="E88" s="68" t="s">
        <v>479</v>
      </c>
    </row>
    <row r="89" spans="2:5">
      <c r="B89" s="1"/>
      <c r="C89" s="68"/>
      <c r="D89" s="68" t="s">
        <v>478</v>
      </c>
      <c r="E89" s="68" t="s">
        <v>478</v>
      </c>
    </row>
    <row r="90" spans="2:5">
      <c r="B90" s="1"/>
      <c r="C90" s="68"/>
      <c r="D90" s="68" t="s">
        <v>477</v>
      </c>
      <c r="E90" s="68" t="s">
        <v>477</v>
      </c>
    </row>
    <row r="91" spans="2:5">
      <c r="B91" s="1"/>
      <c r="C91" s="1"/>
      <c r="D91" s="1"/>
      <c r="E91" s="1"/>
    </row>
    <row r="92" spans="2:5">
      <c r="B92" s="1"/>
      <c r="C92" s="1"/>
      <c r="D92" s="1"/>
      <c r="E92" s="1"/>
    </row>
    <row r="93" spans="2:5">
      <c r="B93" s="1"/>
      <c r="C93" s="1"/>
      <c r="D93" s="1"/>
      <c r="E93" s="1"/>
    </row>
    <row r="94" spans="2:5">
      <c r="B94" s="1"/>
      <c r="C94" s="1"/>
      <c r="D94" s="1"/>
      <c r="E94" s="1"/>
    </row>
    <row r="95" spans="2:5">
      <c r="B95" s="1"/>
      <c r="C95" s="1"/>
      <c r="D95" s="1"/>
      <c r="E95" s="1"/>
    </row>
    <row r="96" spans="2:5">
      <c r="B96" s="1"/>
      <c r="C96" s="1"/>
      <c r="D96" s="1"/>
      <c r="E96" s="1"/>
    </row>
    <row r="97" spans="2:5">
      <c r="B97" s="1"/>
      <c r="C97" s="1"/>
      <c r="D97" s="1"/>
      <c r="E97" s="1"/>
    </row>
    <row r="98" spans="2:5">
      <c r="B98" s="1"/>
      <c r="C98" s="1"/>
      <c r="D98" s="1"/>
      <c r="E98" s="1"/>
    </row>
    <row r="99" spans="2:5">
      <c r="B99" s="1"/>
      <c r="C99" s="1"/>
      <c r="D99" s="1"/>
      <c r="E99" s="1"/>
    </row>
  </sheetData>
  <mergeCells count="1">
    <mergeCell ref="B2:E2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C2:F31"/>
  <sheetViews>
    <sheetView zoomScale="85" workbookViewId="0">
      <selection activeCell="C2" sqref="C2:F2"/>
    </sheetView>
  </sheetViews>
  <sheetFormatPr defaultRowHeight="14.75"/>
  <cols>
    <col min="3" max="3" width="35.36328125" bestFit="1" customWidth="1"/>
    <col min="4" max="4" width="43.1796875" bestFit="1" customWidth="1"/>
    <col min="5" max="5" width="25.1796875" customWidth="1"/>
    <col min="6" max="6" width="17.1796875" customWidth="1"/>
  </cols>
  <sheetData>
    <row r="2" spans="3:6" ht="15.5">
      <c r="C2" s="90" t="s">
        <v>517</v>
      </c>
      <c r="D2" s="90"/>
      <c r="E2" s="90"/>
      <c r="F2" s="90"/>
    </row>
    <row r="3" spans="3:6">
      <c r="C3" s="25" t="s">
        <v>408</v>
      </c>
      <c r="D3" s="25" t="s">
        <v>407</v>
      </c>
      <c r="E3" s="25" t="s">
        <v>406</v>
      </c>
      <c r="F3" s="25" t="s">
        <v>405</v>
      </c>
    </row>
    <row r="4" spans="3:6">
      <c r="C4" s="1" t="s">
        <v>409</v>
      </c>
      <c r="D4" s="6" t="s">
        <v>428</v>
      </c>
      <c r="E4" s="1"/>
      <c r="F4" s="1"/>
    </row>
    <row r="5" spans="3:6">
      <c r="C5" s="1" t="s">
        <v>410</v>
      </c>
      <c r="D5" s="6" t="s">
        <v>431</v>
      </c>
      <c r="E5" s="1"/>
      <c r="F5" s="1"/>
    </row>
    <row r="6" spans="3:6">
      <c r="C6" s="1" t="s">
        <v>411</v>
      </c>
      <c r="D6" s="6" t="s">
        <v>418</v>
      </c>
      <c r="E6" s="1"/>
      <c r="F6" s="1"/>
    </row>
    <row r="7" spans="3:6">
      <c r="C7" s="1" t="s">
        <v>412</v>
      </c>
      <c r="D7" s="6" t="s">
        <v>429</v>
      </c>
      <c r="E7" s="1"/>
      <c r="F7" s="6"/>
    </row>
    <row r="8" spans="3:6" ht="29.5">
      <c r="C8" s="6" t="s">
        <v>413</v>
      </c>
      <c r="D8" s="6" t="s">
        <v>432</v>
      </c>
      <c r="E8" s="1"/>
      <c r="F8" s="1"/>
    </row>
    <row r="9" spans="3:6">
      <c r="C9" s="6" t="s">
        <v>414</v>
      </c>
      <c r="D9" s="6" t="s">
        <v>414</v>
      </c>
      <c r="E9" s="1"/>
      <c r="F9" s="1"/>
    </row>
    <row r="10" spans="3:6">
      <c r="C10" s="6" t="s">
        <v>415</v>
      </c>
      <c r="E10" s="1"/>
      <c r="F10" s="1"/>
    </row>
    <row r="11" spans="3:6">
      <c r="C11" s="6" t="s">
        <v>416</v>
      </c>
      <c r="E11" s="1"/>
      <c r="F11" s="1"/>
    </row>
    <row r="12" spans="3:6">
      <c r="C12" s="6" t="s">
        <v>430</v>
      </c>
      <c r="D12" s="1"/>
      <c r="E12" s="1"/>
      <c r="F12" s="1"/>
    </row>
    <row r="13" spans="3:6">
      <c r="C13" s="6" t="s">
        <v>417</v>
      </c>
      <c r="D13" s="1"/>
      <c r="E13" s="1" t="s">
        <v>628</v>
      </c>
      <c r="F13" s="1"/>
    </row>
    <row r="14" spans="3:6" ht="29.5">
      <c r="C14" s="6" t="s">
        <v>418</v>
      </c>
      <c r="D14" s="1"/>
      <c r="E14" s="1"/>
      <c r="F14" s="1"/>
    </row>
    <row r="15" spans="3:6" ht="29.5">
      <c r="C15" s="6" t="s">
        <v>419</v>
      </c>
      <c r="D15" s="1"/>
      <c r="E15" s="1"/>
      <c r="F15" s="1"/>
    </row>
    <row r="16" spans="3:6">
      <c r="C16" s="6" t="s">
        <v>631</v>
      </c>
      <c r="D16" s="1"/>
      <c r="E16" s="1"/>
      <c r="F16" s="1"/>
    </row>
    <row r="17" spans="3:6">
      <c r="C17" s="6" t="s">
        <v>420</v>
      </c>
      <c r="D17" s="1"/>
      <c r="E17" s="1"/>
      <c r="F17" s="1"/>
    </row>
    <row r="18" spans="3:6">
      <c r="C18" s="6" t="s">
        <v>421</v>
      </c>
      <c r="D18" s="1"/>
      <c r="E18" s="1"/>
      <c r="F18" s="1"/>
    </row>
    <row r="19" spans="3:6">
      <c r="C19" s="6" t="s">
        <v>422</v>
      </c>
      <c r="D19" s="1"/>
      <c r="E19" s="1"/>
      <c r="F19" s="1"/>
    </row>
    <row r="20" spans="3:6">
      <c r="C20" s="1" t="s">
        <v>423</v>
      </c>
      <c r="D20" s="1"/>
      <c r="E20" s="1"/>
      <c r="F20" s="1"/>
    </row>
    <row r="21" spans="3:6">
      <c r="C21" s="1" t="s">
        <v>424</v>
      </c>
      <c r="D21" s="1"/>
      <c r="E21" s="1"/>
      <c r="F21" s="1"/>
    </row>
    <row r="22" spans="3:6">
      <c r="C22" s="6" t="s">
        <v>425</v>
      </c>
      <c r="D22" s="1"/>
      <c r="E22" s="1"/>
      <c r="F22" s="1"/>
    </row>
    <row r="23" spans="3:6">
      <c r="C23" s="6" t="s">
        <v>426</v>
      </c>
      <c r="D23" s="1"/>
      <c r="E23" s="1"/>
      <c r="F23" s="1"/>
    </row>
    <row r="24" spans="3:6">
      <c r="C24" s="6" t="s">
        <v>427</v>
      </c>
      <c r="D24" s="1"/>
      <c r="E24" s="1"/>
      <c r="F24" s="1"/>
    </row>
    <row r="25" spans="3:6">
      <c r="C25" s="1" t="s">
        <v>523</v>
      </c>
      <c r="D25" s="1"/>
      <c r="E25" s="1"/>
      <c r="F25" s="1"/>
    </row>
    <row r="26" spans="3:6">
      <c r="D26" s="1"/>
      <c r="E26" s="1"/>
      <c r="F26" s="1"/>
    </row>
    <row r="27" spans="3:6">
      <c r="C27" s="1"/>
      <c r="D27" s="1"/>
      <c r="E27" s="1"/>
      <c r="F27" s="1"/>
    </row>
    <row r="28" spans="3:6">
      <c r="C28" s="1"/>
      <c r="D28" s="1"/>
      <c r="E28" s="1"/>
      <c r="F28" s="1"/>
    </row>
    <row r="29" spans="3:6">
      <c r="C29" s="1"/>
      <c r="D29" s="1"/>
      <c r="E29" s="1"/>
      <c r="F29" s="1"/>
    </row>
    <row r="30" spans="3:6">
      <c r="C30" s="1"/>
      <c r="D30" s="1"/>
      <c r="E30" s="1"/>
      <c r="F30" s="1"/>
    </row>
    <row r="31" spans="3:6">
      <c r="C31" s="1"/>
      <c r="D31" s="1"/>
      <c r="E31" s="1"/>
      <c r="F31" s="1"/>
    </row>
  </sheetData>
  <mergeCells count="1">
    <mergeCell ref="C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Drug</vt:lpstr>
      <vt:lpstr>Laboratory</vt:lpstr>
      <vt:lpstr>Equipment</vt:lpstr>
      <vt:lpstr>Consumables</vt:lpstr>
      <vt:lpstr>Missing item</vt:lpstr>
      <vt:lpstr>Extra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Adan</dc:creator>
  <cp:lastModifiedBy>Abdikadir Ore Ahmed</cp:lastModifiedBy>
  <dcterms:created xsi:type="dcterms:W3CDTF">2023-06-11T06:24:56Z</dcterms:created>
  <dcterms:modified xsi:type="dcterms:W3CDTF">2026-08-06T14:44:24Z</dcterms:modified>
</cp:coreProperties>
</file>